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autoCompressPictures="0"/>
  <mc:AlternateContent xmlns:mc="http://schemas.openxmlformats.org/markup-compatibility/2006">
    <mc:Choice Requires="x15">
      <x15ac:absPath xmlns:x15ac="http://schemas.microsoft.com/office/spreadsheetml/2010/11/ac" url="D:\A_data\Conflict-Material\new\2026\CMRT_www\"/>
    </mc:Choice>
  </mc:AlternateContent>
  <xr:revisionPtr revIDLastSave="0" documentId="8_{6F9BDA0E-3572-4032-ABB3-997B84DFD223}"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Titles" localSheetId="3">Declaration!$1:$6</definedName>
    <definedName name="_xlnm.Print_Titles" localSheetId="7">'Product List'!$5:$5</definedName>
    <definedName name="_xlnm.Print_Titles" localSheetId="4">'Smelter List'!$4:$4</definedName>
    <definedName name="_xlnm.Print_Area" localSheetId="3">Declaration!$A$1:$L$86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3" hidden="1">Declaration!$L:$W</definedName>
    <definedName name="Z_4BDF1A28_30D5_449D_B20E_D6C97EF9FAE1_.wvu.Cols" localSheetId="5" hidden="1">Checker!$E:$M</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3" hidden="1">Declaration!$88:$107</definedName>
    <definedName name="Z_4BDF1A28_30D5_449D_B20E_D6C97EF9FAE1_.wvu.Rows" localSheetId="2" hidden="1">#REF!,#REF!,#REF!,#REF!,#REF!,#REF!</definedName>
    <definedName name="Z_4BDF1A28_30D5_449D_B20E_D6C97EF9FAE1_.wvu.Rows" localSheetId="5" hidden="1">Checker!#REF!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3" hidden="1">Declaration!$L:$W</definedName>
    <definedName name="Z_C59130F4_2E03_5E48_94CE_6E4A0484DB9E_.wvu.Cols" localSheetId="5" hidden="1">Checker!$E:$M</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3" hidden="1">Declaration!$88:$107</definedName>
    <definedName name="Z_C59130F4_2E03_5E48_94CE_6E4A0484DB9E_.wvu.Rows" localSheetId="5" hidden="1">Checker!#REF!</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 i="5" l="1"/>
  <c r="T9" i="5"/>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B8" i="5"/>
  <c r="B9" i="5"/>
  <c r="B10" i="5"/>
  <c r="B11" i="5"/>
  <c r="B12" i="5"/>
  <c r="B13" i="5"/>
  <c r="AC13" i="5"/>
  <c r="B14" i="5"/>
  <c r="AC14" i="5"/>
  <c r="B15"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02" i="4" s="1"/>
  <c r="B120" i="4"/>
  <c r="A98" i="6" s="1"/>
  <c r="M120" i="4"/>
  <c r="P42" i="4"/>
  <c r="B42" i="4"/>
  <c r="A28" i="6" s="1"/>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Q53" i="4" s="1"/>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s="1"/>
  <c r="G7" i="6"/>
  <c r="B111" i="6"/>
  <c r="G111" i="6" s="1"/>
  <c r="B110" i="6"/>
  <c r="G110" i="6" s="1"/>
  <c r="B109" i="6"/>
  <c r="B108" i="6"/>
  <c r="B107" i="6"/>
  <c r="B106" i="6"/>
  <c r="B105" i="6"/>
  <c r="B104" i="6"/>
  <c r="B103" i="6"/>
  <c r="B102" i="6"/>
  <c r="B101" i="6"/>
  <c r="B100" i="6"/>
  <c r="B99" i="6"/>
  <c r="B98" i="6"/>
  <c r="B96" i="6"/>
  <c r="B95" i="6"/>
  <c r="B94" i="6"/>
  <c r="G94" i="6" s="1"/>
  <c r="B92" i="6"/>
  <c r="B91" i="6"/>
  <c r="B90" i="6"/>
  <c r="B89" i="6"/>
  <c r="B88" i="6"/>
  <c r="B87" i="6"/>
  <c r="B86" i="6"/>
  <c r="B85" i="6"/>
  <c r="B84" i="6"/>
  <c r="B83" i="6"/>
  <c r="B81" i="6"/>
  <c r="B80" i="6"/>
  <c r="B79" i="6"/>
  <c r="B78" i="6"/>
  <c r="B77" i="6"/>
  <c r="G77" i="6" s="1"/>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F40" i="6" s="1"/>
  <c r="B17" i="6"/>
  <c r="F39" i="6" s="1"/>
  <c r="B15" i="6"/>
  <c r="G15" i="6" s="1"/>
  <c r="H15" i="6" s="1"/>
  <c r="D15" i="6" s="1"/>
  <c r="B13" i="6"/>
  <c r="B12" i="6"/>
  <c r="G12" i="6" s="1"/>
  <c r="H12" i="6" s="1"/>
  <c r="D12" i="6" s="1"/>
  <c r="B11" i="6"/>
  <c r="G11" i="6" s="1"/>
  <c r="H11" i="6" s="1"/>
  <c r="D11" i="6" s="1"/>
  <c r="B10" i="6"/>
  <c r="G10" i="6" s="1"/>
  <c r="H10" i="6" s="1"/>
  <c r="D10" i="6" s="1"/>
  <c r="B9" i="6"/>
  <c r="B6" i="6"/>
  <c r="B4" i="6"/>
  <c r="B114" i="4"/>
  <c r="A93" i="6" s="1"/>
  <c r="P41" i="4"/>
  <c r="Q41" i="4" s="1"/>
  <c r="B41" i="4" s="1"/>
  <c r="A27" i="6" s="1"/>
  <c r="A17" i="6"/>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114" i="4" s="1"/>
  <c r="D29" i="4"/>
  <c r="D41" i="4" s="1"/>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D4" i="5"/>
  <c r="E4" i="5"/>
  <c r="F28" i="6"/>
  <c r="F17" i="6"/>
  <c r="C123" i="6"/>
  <c r="C122" i="6"/>
  <c r="C121" i="6"/>
  <c r="C120" i="6"/>
  <c r="G103" i="6"/>
  <c r="G102" i="6"/>
  <c r="G101" i="6"/>
  <c r="G100" i="6"/>
  <c r="G88" i="6"/>
  <c r="G87" i="6"/>
  <c r="G86" i="6"/>
  <c r="G85" i="6"/>
  <c r="G84" i="6"/>
  <c r="G83" i="6"/>
  <c r="G76" i="6"/>
  <c r="G75" i="6"/>
  <c r="G74" i="6"/>
  <c r="G73" i="6"/>
  <c r="G72" i="6"/>
  <c r="J74" i="6"/>
  <c r="G66" i="6"/>
  <c r="G65" i="6"/>
  <c r="G64" i="6"/>
  <c r="G63" i="6"/>
  <c r="G62" i="6"/>
  <c r="G61" i="6"/>
  <c r="G55" i="6"/>
  <c r="G54" i="6"/>
  <c r="G53" i="6"/>
  <c r="G52" i="6"/>
  <c r="G51" i="6"/>
  <c r="G50" i="6"/>
  <c r="G44" i="6"/>
  <c r="G43" i="6"/>
  <c r="G42" i="6"/>
  <c r="G41" i="6"/>
  <c r="G40" i="6"/>
  <c r="G39" i="6"/>
  <c r="G33" i="6"/>
  <c r="G32" i="6"/>
  <c r="G31" i="6"/>
  <c r="G30" i="6"/>
  <c r="G29" i="6"/>
  <c r="G28" i="6"/>
  <c r="H28" i="6"/>
  <c r="D28" i="6"/>
  <c r="G17" i="6"/>
  <c r="H17" i="6"/>
  <c r="D17" i="6"/>
  <c r="H7" i="6"/>
  <c r="D7" i="6"/>
  <c r="G9" i="6"/>
  <c r="H9" i="6" s="1"/>
  <c r="D9" i="6" s="1"/>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J119" i="6"/>
  <c r="I119" i="6"/>
  <c r="J118" i="6"/>
  <c r="I118" i="6"/>
  <c r="J117" i="6"/>
  <c r="I117" i="6"/>
  <c r="J116" i="6"/>
  <c r="I116" i="6"/>
  <c r="K114"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s="1"/>
  <c r="G4" i="6"/>
  <c r="H4" i="6"/>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G95" i="6"/>
  <c r="G96" i="6"/>
  <c r="G98" i="6"/>
  <c r="G99" i="6"/>
  <c r="G108" i="6"/>
  <c r="G109" i="6"/>
  <c r="G13" i="6"/>
  <c r="H13" i="6"/>
  <c r="D13" i="6" s="1"/>
  <c r="G6" i="6"/>
  <c r="H14" i="6"/>
  <c r="H16" i="6"/>
  <c r="I4" i="6"/>
  <c r="C4" i="6" s="1"/>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B31" i="4"/>
  <c r="A18" i="6"/>
  <c r="F18" i="6"/>
  <c r="O31" i="4"/>
  <c r="P55" i="4"/>
  <c r="B79" i="4" s="1"/>
  <c r="B103" i="4"/>
  <c r="A84" i="6"/>
  <c r="B91" i="4"/>
  <c r="M91" i="4" s="1"/>
  <c r="P43" i="4"/>
  <c r="B43" i="4"/>
  <c r="M43" i="4" s="1"/>
  <c r="A115" i="6"/>
  <c r="F29" i="6"/>
  <c r="H29" i="6"/>
  <c r="D29" i="6" s="1"/>
  <c r="K115" i="6"/>
  <c r="M31" i="4"/>
  <c r="M103" i="4"/>
  <c r="AA14" i="4" a="1"/>
  <c r="AA14" i="4"/>
  <c r="AA15" i="4" a="1"/>
  <c r="AA15" i="4"/>
  <c r="AA16" i="4" a="1"/>
  <c r="B32" i="4"/>
  <c r="A19" i="6"/>
  <c r="F19" i="6"/>
  <c r="H19" i="6"/>
  <c r="D19" i="6" s="1"/>
  <c r="B33" i="4"/>
  <c r="A20" i="6"/>
  <c r="F20" i="6"/>
  <c r="H20" i="6"/>
  <c r="AA16" i="4"/>
  <c r="B34" i="4"/>
  <c r="A21" i="6"/>
  <c r="F21" i="6"/>
  <c r="H21" i="6"/>
  <c r="F41" i="6"/>
  <c r="F42" i="6"/>
  <c r="F43" i="6"/>
  <c r="O34" i="4"/>
  <c r="P58" i="4"/>
  <c r="B94" i="4" s="1"/>
  <c r="B106" i="4"/>
  <c r="A87" i="6" s="1"/>
  <c r="P46" i="4"/>
  <c r="B46" i="4"/>
  <c r="M46" i="4" s="1"/>
  <c r="F102" i="6"/>
  <c r="H102" i="6"/>
  <c r="D102" i="6" s="1"/>
  <c r="F54" i="6"/>
  <c r="F65" i="6" s="1"/>
  <c r="H43" i="6"/>
  <c r="D43" i="6" s="1"/>
  <c r="F32" i="6"/>
  <c r="H32" i="6" s="1"/>
  <c r="D21" i="6"/>
  <c r="F118" i="6"/>
  <c r="A118" i="6"/>
  <c r="M34" i="4"/>
  <c r="O33" i="4"/>
  <c r="P57" i="4"/>
  <c r="B123" i="4"/>
  <c r="M123" i="4"/>
  <c r="O32" i="4"/>
  <c r="P56" i="4"/>
  <c r="B122" i="4"/>
  <c r="M122" i="4"/>
  <c r="B105" i="4"/>
  <c r="A86" i="6" s="1"/>
  <c r="M105" i="4"/>
  <c r="B104" i="4"/>
  <c r="M104" i="4"/>
  <c r="B93" i="4"/>
  <c r="M93" i="4" s="1"/>
  <c r="B92" i="4"/>
  <c r="A74" i="6" s="1"/>
  <c r="B81" i="4"/>
  <c r="M81" i="4"/>
  <c r="B80" i="4"/>
  <c r="M80" i="4" s="1"/>
  <c r="B69" i="4"/>
  <c r="M69" i="4" s="1"/>
  <c r="B68" i="4"/>
  <c r="A52" i="6" s="1"/>
  <c r="B57" i="4"/>
  <c r="M57" i="4" s="1"/>
  <c r="B56" i="4"/>
  <c r="M56" i="4" s="1"/>
  <c r="P45" i="4"/>
  <c r="B45" i="4"/>
  <c r="M45" i="4" s="1"/>
  <c r="P44" i="4"/>
  <c r="B44" i="4" s="1"/>
  <c r="M33" i="4"/>
  <c r="M32" i="4"/>
  <c r="A101" i="6"/>
  <c r="A100" i="6"/>
  <c r="A85" i="6"/>
  <c r="A64" i="6"/>
  <c r="A63" i="6"/>
  <c r="A53" i="6"/>
  <c r="A42" i="6"/>
  <c r="D20" i="6"/>
  <c r="F116" i="6"/>
  <c r="A116" i="6"/>
  <c r="F117" i="6"/>
  <c r="A117" i="6"/>
  <c r="H41" i="6"/>
  <c r="D41" i="6" s="1"/>
  <c r="H42" i="6"/>
  <c r="F52" i="6"/>
  <c r="F63" i="6" s="1"/>
  <c r="H52" i="6"/>
  <c r="D52" i="6" s="1"/>
  <c r="F53" i="6"/>
  <c r="H53" i="6" s="1"/>
  <c r="D53" i="6" s="1"/>
  <c r="F64" i="6"/>
  <c r="H64" i="6"/>
  <c r="F75" i="6"/>
  <c r="H75" i="6" s="1"/>
  <c r="D75" i="6" s="1"/>
  <c r="F100" i="6"/>
  <c r="H100" i="6" s="1"/>
  <c r="D100" i="6" s="1"/>
  <c r="F101" i="6"/>
  <c r="H101" i="6"/>
  <c r="D101" i="6" s="1"/>
  <c r="F30" i="6"/>
  <c r="H30" i="6" s="1"/>
  <c r="F31" i="6"/>
  <c r="H31" i="6" s="1"/>
  <c r="D42" i="6"/>
  <c r="D64" i="6"/>
  <c r="S45" i="4"/>
  <c r="S44" i="4"/>
  <c r="T44" i="4"/>
  <c r="U43" i="4"/>
  <c r="V42" i="4"/>
  <c r="W42" i="4"/>
  <c r="V43" i="4"/>
  <c r="U44" i="4"/>
  <c r="T45" i="4"/>
  <c r="S46" i="4"/>
  <c r="AA17" i="4" a="1"/>
  <c r="AA17" i="4"/>
  <c r="S47" i="4"/>
  <c r="B35" i="4"/>
  <c r="A22" i="6"/>
  <c r="F44" i="6"/>
  <c r="H44" i="6" s="1"/>
  <c r="F33" i="6"/>
  <c r="H33" i="6"/>
  <c r="D33" i="6" s="1"/>
  <c r="A119" i="6"/>
  <c r="F22" i="6"/>
  <c r="H22" i="6"/>
  <c r="D22" i="6" s="1"/>
  <c r="O35" i="4"/>
  <c r="P47" i="4"/>
  <c r="B47" i="4"/>
  <c r="M47" i="4" s="1"/>
  <c r="P59" i="4"/>
  <c r="B83" i="4" s="1"/>
  <c r="M83" i="4" s="1"/>
  <c r="B95" i="4"/>
  <c r="M95" i="4" s="1"/>
  <c r="B107" i="4"/>
  <c r="M107" i="4" s="1"/>
  <c r="A88" i="6"/>
  <c r="B125" i="4"/>
  <c r="A103" i="6" s="1"/>
  <c r="M3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Z51" i="4" s="1"/>
  <c r="AA51" i="4" s="1"/>
  <c r="T50" i="4"/>
  <c r="U50" i="4"/>
  <c r="V50" i="4"/>
  <c r="W50" i="4"/>
  <c r="X50" i="4" s="1"/>
  <c r="U49" i="4"/>
  <c r="V49" i="4"/>
  <c r="W49" i="4"/>
  <c r="X49" i="4" s="1"/>
  <c r="V48" i="4"/>
  <c r="A26" i="6"/>
  <c r="AA22" i="4"/>
  <c r="AA23" i="4"/>
  <c r="P51" i="4"/>
  <c r="B51" i="4"/>
  <c r="A37" i="6"/>
  <c r="B63" i="4"/>
  <c r="A48" i="6"/>
  <c r="B75" i="4"/>
  <c r="A59" i="6"/>
  <c r="B87" i="4"/>
  <c r="A70" i="6"/>
  <c r="A81" i="6"/>
  <c r="B111" i="4"/>
  <c r="A92" i="6"/>
  <c r="B129" i="4"/>
  <c r="A107" i="6"/>
  <c r="A123" i="6"/>
  <c r="M39" i="4"/>
  <c r="M51" i="4"/>
  <c r="M63" i="4"/>
  <c r="M75" i="4"/>
  <c r="M87" i="4"/>
  <c r="M111" i="4"/>
  <c r="M129" i="4"/>
  <c r="AD5" i="5"/>
  <c r="AB5" i="5"/>
  <c r="V5" i="5"/>
  <c r="J5" i="5" s="1"/>
  <c r="V6" i="5"/>
  <c r="E6" i="5" s="1"/>
  <c r="AB6" i="5"/>
  <c r="V7" i="5"/>
  <c r="AB7" i="5"/>
  <c r="G116" i="6" s="1"/>
  <c r="V8" i="5"/>
  <c r="AB8" i="5"/>
  <c r="AB9" i="5"/>
  <c r="V9" i="5"/>
  <c r="F9" i="5"/>
  <c r="G9" i="5"/>
  <c r="V10" i="5"/>
  <c r="F10" i="5"/>
  <c r="G10" i="5"/>
  <c r="AB10" i="5"/>
  <c r="AB11" i="5"/>
  <c r="V11" i="5"/>
  <c r="G11" i="5"/>
  <c r="AB12" i="5"/>
  <c r="V12" i="5"/>
  <c r="G12" i="5"/>
  <c r="AB13" i="5"/>
  <c r="V13" i="5"/>
  <c r="J13" i="5"/>
  <c r="V14" i="5"/>
  <c r="AB14" i="5"/>
  <c r="V15" i="5"/>
  <c r="J15" i="5"/>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V47" i="4" s="1"/>
  <c r="W47" i="4" s="1"/>
  <c r="T46" i="4"/>
  <c r="B59" i="4"/>
  <c r="A44" i="6" s="1"/>
  <c r="B71" i="4"/>
  <c r="A55" i="6" s="1"/>
  <c r="W48" i="4"/>
  <c r="M59" i="4"/>
  <c r="M71" i="4"/>
  <c r="E13" i="5"/>
  <c r="X13" i="5" s="1"/>
  <c r="G13" i="5"/>
  <c r="F13" i="5"/>
  <c r="R13" i="5"/>
  <c r="H13" i="5"/>
  <c r="I13" i="5"/>
  <c r="E14" i="5"/>
  <c r="X14" i="5" s="1"/>
  <c r="G14" i="5"/>
  <c r="R14" i="5"/>
  <c r="F14" i="5"/>
  <c r="I14" i="5"/>
  <c r="E15" i="5"/>
  <c r="X15" i="5" s="1"/>
  <c r="H15" i="5"/>
  <c r="F15" i="5"/>
  <c r="I15" i="5"/>
  <c r="G15" i="5"/>
  <c r="R15" i="5"/>
  <c r="E17" i="5"/>
  <c r="X17" i="5" s="1"/>
  <c r="G17" i="5"/>
  <c r="I17" i="5"/>
  <c r="E19" i="5"/>
  <c r="X19" i="5" s="1"/>
  <c r="G19" i="5"/>
  <c r="R19" i="5"/>
  <c r="H19" i="5"/>
  <c r="E21" i="5"/>
  <c r="X21" i="5" s="1"/>
  <c r="F21" i="5"/>
  <c r="G21" i="5"/>
  <c r="I21" i="5"/>
  <c r="H21" i="5"/>
  <c r="R21" i="5"/>
  <c r="E24" i="5"/>
  <c r="X24" i="5" s="1"/>
  <c r="I24" i="5"/>
  <c r="E25" i="5"/>
  <c r="X25" i="5" s="1"/>
  <c r="H25" i="5"/>
  <c r="F25" i="5"/>
  <c r="G25" i="5"/>
  <c r="R25" i="5"/>
  <c r="E27" i="5"/>
  <c r="X27" i="5" s="1"/>
  <c r="F27" i="5"/>
  <c r="R27" i="5"/>
  <c r="I27" i="5"/>
  <c r="G27" i="5"/>
  <c r="H27" i="5"/>
  <c r="E29" i="5"/>
  <c r="X29" i="5" s="1"/>
  <c r="F29" i="5"/>
  <c r="R29" i="5"/>
  <c r="G29" i="5"/>
  <c r="H29" i="5"/>
  <c r="I29" i="5"/>
  <c r="E33" i="5"/>
  <c r="X33" i="5" s="1"/>
  <c r="G33" i="5"/>
  <c r="H33" i="5"/>
  <c r="F33" i="5"/>
  <c r="I33" i="5"/>
  <c r="E34" i="5"/>
  <c r="X34" i="5" s="1"/>
  <c r="G34" i="5"/>
  <c r="E37" i="5"/>
  <c r="X37" i="5" s="1"/>
  <c r="I37" i="5"/>
  <c r="G37" i="5"/>
  <c r="F37" i="5"/>
  <c r="R37" i="5"/>
  <c r="E39" i="5"/>
  <c r="X39" i="5" s="1"/>
  <c r="F39" i="5"/>
  <c r="E41" i="5"/>
  <c r="X41" i="5" s="1"/>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s="1"/>
  <c r="I22" i="5"/>
  <c r="H22" i="5"/>
  <c r="R22" i="5"/>
  <c r="F22" i="5"/>
  <c r="E28" i="5"/>
  <c r="X28" i="5" s="1"/>
  <c r="I28" i="5"/>
  <c r="F28" i="5"/>
  <c r="H28" i="5"/>
  <c r="R28" i="5"/>
  <c r="G28" i="5"/>
  <c r="E31" i="5"/>
  <c r="X31" i="5" s="1"/>
  <c r="I31" i="5"/>
  <c r="H31" i="5"/>
  <c r="G31" i="5"/>
  <c r="E32" i="5"/>
  <c r="X32" i="5" s="1"/>
  <c r="F32" i="5"/>
  <c r="H32" i="5"/>
  <c r="R32" i="5"/>
  <c r="G32" i="5"/>
  <c r="I32" i="5"/>
  <c r="E35" i="5"/>
  <c r="X35" i="5" s="1"/>
  <c r="F35" i="5"/>
  <c r="E38" i="5"/>
  <c r="X38" i="5" s="1"/>
  <c r="I38" i="5"/>
  <c r="H38" i="5"/>
  <c r="R38" i="5"/>
  <c r="F38" i="5"/>
  <c r="E40" i="5"/>
  <c r="X40" i="5" s="1"/>
  <c r="F40" i="5"/>
  <c r="R40" i="5"/>
  <c r="H40" i="5"/>
  <c r="J12" i="5"/>
  <c r="I12" i="5"/>
  <c r="I11" i="5"/>
  <c r="H11" i="5"/>
  <c r="F11" i="5"/>
  <c r="J9" i="5"/>
  <c r="I9" i="5"/>
  <c r="H9" i="5"/>
  <c r="AB1374" i="5"/>
  <c r="AD1374" i="5"/>
  <c r="E10" i="5"/>
  <c r="X10" i="5" s="1"/>
  <c r="R10" i="5"/>
  <c r="J8" i="5"/>
  <c r="I8" i="5"/>
  <c r="AB1073" i="5"/>
  <c r="AD1073" i="5"/>
  <c r="AB1102" i="5"/>
  <c r="AD1102" i="5"/>
  <c r="AB1494" i="5"/>
  <c r="AD1494" i="5"/>
  <c r="AB1806" i="5"/>
  <c r="AD1806" i="5"/>
  <c r="AB2110" i="5"/>
  <c r="AD2110" i="5"/>
  <c r="E12" i="5"/>
  <c r="X12" i="5" s="1"/>
  <c r="R12" i="5"/>
  <c r="E11" i="5"/>
  <c r="X11" i="5" s="1"/>
  <c r="J11" i="5"/>
  <c r="R11" i="5"/>
  <c r="E8" i="5"/>
  <c r="X8" i="5" s="1"/>
  <c r="R8" i="5"/>
  <c r="J7" i="5"/>
  <c r="T7" i="5" s="1"/>
  <c r="H7" i="5"/>
  <c r="I7" i="5"/>
  <c r="R6" i="5"/>
  <c r="AB1478" i="5"/>
  <c r="AD1478" i="5"/>
  <c r="AB1505" i="5"/>
  <c r="AD1505" i="5"/>
  <c r="AB1518" i="5"/>
  <c r="AD1518" i="5"/>
  <c r="AB1734" i="5"/>
  <c r="AD1734" i="5"/>
  <c r="AB1870" i="5"/>
  <c r="AD1870" i="5"/>
  <c r="E9" i="5"/>
  <c r="X9" i="5" s="1"/>
  <c r="R9" i="5"/>
  <c r="X7" i="5"/>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s="1"/>
  <c r="R45" i="5"/>
  <c r="F45" i="5"/>
  <c r="H45" i="5"/>
  <c r="I45" i="5"/>
  <c r="G45" i="5"/>
  <c r="J45" i="5"/>
  <c r="E45" i="5"/>
  <c r="X45" i="5" s="1"/>
  <c r="R46" i="5"/>
  <c r="H46" i="5"/>
  <c r="I46" i="5"/>
  <c r="F46" i="5"/>
  <c r="G46" i="5"/>
  <c r="J46" i="5"/>
  <c r="E46" i="5"/>
  <c r="X46" i="5" s="1"/>
  <c r="R47" i="5"/>
  <c r="F47" i="5"/>
  <c r="H47" i="5"/>
  <c r="I47" i="5"/>
  <c r="J47" i="5"/>
  <c r="G47" i="5"/>
  <c r="E47" i="5"/>
  <c r="X47" i="5" s="1"/>
  <c r="F48" i="5"/>
  <c r="J48" i="5"/>
  <c r="H48" i="5"/>
  <c r="I48" i="5"/>
  <c r="R48" i="5"/>
  <c r="G48" i="5"/>
  <c r="E48" i="5"/>
  <c r="X48" i="5" s="1"/>
  <c r="R49" i="5"/>
  <c r="H49" i="5"/>
  <c r="F49" i="5"/>
  <c r="J49" i="5"/>
  <c r="I49" i="5"/>
  <c r="G49" i="5"/>
  <c r="E49" i="5"/>
  <c r="X49" i="5" s="1"/>
  <c r="V50" i="5"/>
  <c r="G50" i="5"/>
  <c r="H51" i="5"/>
  <c r="I51" i="5"/>
  <c r="R51" i="5"/>
  <c r="G51" i="5"/>
  <c r="F51" i="5"/>
  <c r="J51" i="5"/>
  <c r="E51" i="5"/>
  <c r="X51" i="5" s="1"/>
  <c r="G52" i="5"/>
  <c r="I52" i="5"/>
  <c r="H52" i="5"/>
  <c r="F52" i="5"/>
  <c r="R52" i="5"/>
  <c r="J52" i="5"/>
  <c r="E52" i="5"/>
  <c r="X52" i="5" s="1"/>
  <c r="R53" i="5"/>
  <c r="F53" i="5"/>
  <c r="H53" i="5"/>
  <c r="G53" i="5"/>
  <c r="I53" i="5"/>
  <c r="J53" i="5"/>
  <c r="E53" i="5"/>
  <c r="X53" i="5" s="1"/>
  <c r="H54" i="5"/>
  <c r="G54" i="5"/>
  <c r="I54" i="5"/>
  <c r="J54" i="5"/>
  <c r="F54" i="5"/>
  <c r="R54" i="5"/>
  <c r="E54" i="5"/>
  <c r="X54" i="5" s="1"/>
  <c r="G55" i="5"/>
  <c r="R55" i="5"/>
  <c r="F55" i="5"/>
  <c r="H55" i="5"/>
  <c r="I55" i="5"/>
  <c r="J55" i="5"/>
  <c r="E55" i="5"/>
  <c r="X55" i="5" s="1"/>
  <c r="F56" i="5"/>
  <c r="G56" i="5"/>
  <c r="I56" i="5"/>
  <c r="H56" i="5"/>
  <c r="R56" i="5"/>
  <c r="J56" i="5"/>
  <c r="E56" i="5"/>
  <c r="X56" i="5" s="1"/>
  <c r="R57" i="5"/>
  <c r="H57" i="5"/>
  <c r="F57" i="5"/>
  <c r="G57" i="5"/>
  <c r="I57" i="5"/>
  <c r="J57" i="5"/>
  <c r="E57" i="5"/>
  <c r="X57" i="5" s="1"/>
  <c r="V58" i="5"/>
  <c r="G58" i="5"/>
  <c r="G59" i="5"/>
  <c r="J59" i="5"/>
  <c r="F59" i="5"/>
  <c r="H59" i="5"/>
  <c r="I59" i="5"/>
  <c r="R59" i="5"/>
  <c r="E59" i="5"/>
  <c r="X59" i="5" s="1"/>
  <c r="J60" i="5"/>
  <c r="R60" i="5"/>
  <c r="H60" i="5"/>
  <c r="G60" i="5"/>
  <c r="I60" i="5"/>
  <c r="F60" i="5"/>
  <c r="E60" i="5"/>
  <c r="X60" i="5" s="1"/>
  <c r="J61" i="5"/>
  <c r="F61" i="5"/>
  <c r="R61" i="5"/>
  <c r="I61" i="5"/>
  <c r="G61" i="5"/>
  <c r="H61" i="5"/>
  <c r="E61" i="5"/>
  <c r="X61" i="5" s="1"/>
  <c r="J62" i="5"/>
  <c r="H62" i="5"/>
  <c r="R62" i="5"/>
  <c r="I62" i="5"/>
  <c r="F62" i="5"/>
  <c r="G62" i="5"/>
  <c r="E62" i="5"/>
  <c r="X62" i="5" s="1"/>
  <c r="H63" i="5"/>
  <c r="F63" i="5"/>
  <c r="I63" i="5"/>
  <c r="R63" i="5"/>
  <c r="G63" i="5"/>
  <c r="J63" i="5"/>
  <c r="E63" i="5"/>
  <c r="X63" i="5" s="1"/>
  <c r="J64" i="5"/>
  <c r="F64" i="5"/>
  <c r="G64" i="5"/>
  <c r="I64" i="5"/>
  <c r="R64" i="5"/>
  <c r="H64" i="5"/>
  <c r="E64" i="5"/>
  <c r="X64" i="5" s="1"/>
  <c r="H65" i="5"/>
  <c r="I65" i="5"/>
  <c r="G65" i="5"/>
  <c r="J65" i="5"/>
  <c r="R65" i="5"/>
  <c r="F65" i="5"/>
  <c r="E65" i="5"/>
  <c r="X65" i="5" s="1"/>
  <c r="V66" i="5"/>
  <c r="G66" i="5"/>
  <c r="R67" i="5"/>
  <c r="I67" i="5"/>
  <c r="G67" i="5"/>
  <c r="H67" i="5"/>
  <c r="F67" i="5"/>
  <c r="J67" i="5"/>
  <c r="E67" i="5"/>
  <c r="X67" i="5" s="1"/>
  <c r="J68" i="5"/>
  <c r="I68" i="5"/>
  <c r="F68" i="5"/>
  <c r="H68" i="5"/>
  <c r="R68" i="5"/>
  <c r="G68" i="5"/>
  <c r="E68" i="5"/>
  <c r="X68" i="5" s="1"/>
  <c r="J69" i="5"/>
  <c r="H69" i="5"/>
  <c r="F69" i="5"/>
  <c r="I69" i="5"/>
  <c r="G69" i="5"/>
  <c r="R69" i="5"/>
  <c r="E69" i="5"/>
  <c r="X69" i="5" s="1"/>
  <c r="R70" i="5"/>
  <c r="I70" i="5"/>
  <c r="J70" i="5"/>
  <c r="H70" i="5"/>
  <c r="G70" i="5"/>
  <c r="F70" i="5"/>
  <c r="E70" i="5"/>
  <c r="X70" i="5" s="1"/>
  <c r="J71" i="5"/>
  <c r="I71" i="5"/>
  <c r="R71" i="5"/>
  <c r="H71" i="5"/>
  <c r="F71" i="5"/>
  <c r="G71" i="5"/>
  <c r="E71" i="5"/>
  <c r="X71" i="5" s="1"/>
  <c r="J72" i="5"/>
  <c r="I72" i="5"/>
  <c r="F72" i="5"/>
  <c r="H72" i="5"/>
  <c r="R72" i="5"/>
  <c r="G72" i="5"/>
  <c r="E72" i="5"/>
  <c r="X72" i="5" s="1"/>
  <c r="J73" i="5"/>
  <c r="H73" i="5"/>
  <c r="I73" i="5"/>
  <c r="G73" i="5"/>
  <c r="R73" i="5"/>
  <c r="F73" i="5"/>
  <c r="E73" i="5"/>
  <c r="X73" i="5" s="1"/>
  <c r="V74" i="5"/>
  <c r="G74" i="5"/>
  <c r="G75" i="5"/>
  <c r="H75" i="5"/>
  <c r="F75" i="5"/>
  <c r="R75" i="5"/>
  <c r="J77" i="5"/>
  <c r="I77" i="5"/>
  <c r="R77" i="5"/>
  <c r="F77" i="5"/>
  <c r="H77" i="5"/>
  <c r="G77" i="5"/>
  <c r="E77" i="5"/>
  <c r="X77" i="5" s="1"/>
  <c r="F81" i="5"/>
  <c r="H81" i="5"/>
  <c r="I81" i="5"/>
  <c r="R81" i="5"/>
  <c r="G81" i="5"/>
  <c r="J81" i="5"/>
  <c r="E81" i="5"/>
  <c r="X81" i="5" s="1"/>
  <c r="G82" i="5"/>
  <c r="I82" i="5"/>
  <c r="H82" i="5"/>
  <c r="F82" i="5"/>
  <c r="R82" i="5"/>
  <c r="J82" i="5"/>
  <c r="E82" i="5"/>
  <c r="X82" i="5" s="1"/>
  <c r="I83" i="5"/>
  <c r="F83" i="5"/>
  <c r="H83" i="5"/>
  <c r="G83" i="5"/>
  <c r="R83" i="5"/>
  <c r="J83" i="5"/>
  <c r="E83" i="5"/>
  <c r="X83" i="5" s="1"/>
  <c r="J84" i="5"/>
  <c r="H84" i="5"/>
  <c r="G84" i="5"/>
  <c r="I84" i="5"/>
  <c r="R84" i="5"/>
  <c r="F84" i="5"/>
  <c r="E84" i="5"/>
  <c r="X84" i="5" s="1"/>
  <c r="J85" i="5"/>
  <c r="F85" i="5"/>
  <c r="R85" i="5"/>
  <c r="H85" i="5"/>
  <c r="G85" i="5"/>
  <c r="I85" i="5"/>
  <c r="E85" i="5"/>
  <c r="X85" i="5" s="1"/>
  <c r="R86" i="5"/>
  <c r="G86" i="5"/>
  <c r="I86" i="5"/>
  <c r="F86" i="5"/>
  <c r="H86" i="5"/>
  <c r="J86" i="5"/>
  <c r="E86" i="5"/>
  <c r="X86" i="5" s="1"/>
  <c r="F90" i="5"/>
  <c r="J90" i="5"/>
  <c r="I90" i="5"/>
  <c r="G90" i="5"/>
  <c r="R90" i="5"/>
  <c r="H90" i="5"/>
  <c r="E90" i="5"/>
  <c r="X90" i="5" s="1"/>
  <c r="G98" i="5"/>
  <c r="J98" i="5"/>
  <c r="F98" i="5"/>
  <c r="H98" i="5"/>
  <c r="I98" i="5"/>
  <c r="R98" i="5"/>
  <c r="E98" i="5"/>
  <c r="X98" i="5" s="1"/>
  <c r="J101" i="5"/>
  <c r="I101" i="5"/>
  <c r="R101" i="5"/>
  <c r="F101" i="5"/>
  <c r="G101" i="5"/>
  <c r="H101" i="5"/>
  <c r="E101" i="5"/>
  <c r="X101" i="5" s="1"/>
  <c r="G127" i="5"/>
  <c r="H127" i="5"/>
  <c r="I127" i="5"/>
  <c r="F127" i="5"/>
  <c r="R127" i="5"/>
  <c r="J127" i="5"/>
  <c r="E127" i="5"/>
  <c r="X127" i="5" s="1"/>
  <c r="V137" i="5"/>
  <c r="G137" i="5"/>
  <c r="H145" i="5"/>
  <c r="I145" i="5"/>
  <c r="R145" i="5"/>
  <c r="F145" i="5"/>
  <c r="J145" i="5"/>
  <c r="G145" i="5"/>
  <c r="E145" i="5"/>
  <c r="X145" i="5" s="1"/>
  <c r="H146" i="5"/>
  <c r="F146" i="5"/>
  <c r="G146" i="5"/>
  <c r="I146" i="5"/>
  <c r="J146" i="5"/>
  <c r="R146" i="5"/>
  <c r="E146" i="5"/>
  <c r="X146" i="5" s="1"/>
  <c r="V153" i="5"/>
  <c r="G153" i="5"/>
  <c r="J166" i="5"/>
  <c r="H166" i="5"/>
  <c r="F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s="1"/>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G191" i="5"/>
  <c r="R191" i="5"/>
  <c r="F191" i="5"/>
  <c r="J191" i="5"/>
  <c r="H191" i="5"/>
  <c r="E191" i="5"/>
  <c r="X191" i="5" s="1"/>
  <c r="I192" i="5"/>
  <c r="R192" i="5"/>
  <c r="F192" i="5"/>
  <c r="H192" i="5"/>
  <c r="G192" i="5"/>
  <c r="J192" i="5"/>
  <c r="E192" i="5"/>
  <c r="X192" i="5" s="1"/>
  <c r="H193" i="5"/>
  <c r="G193" i="5"/>
  <c r="J193" i="5"/>
  <c r="F193" i="5"/>
  <c r="R193" i="5"/>
  <c r="I193" i="5"/>
  <c r="E193" i="5"/>
  <c r="X193" i="5" s="1"/>
  <c r="J194" i="5"/>
  <c r="G194" i="5"/>
  <c r="F194" i="5"/>
  <c r="H194" i="5"/>
  <c r="I194" i="5"/>
  <c r="R194" i="5"/>
  <c r="E194" i="5"/>
  <c r="X194" i="5" s="1"/>
  <c r="H195" i="5"/>
  <c r="I195" i="5"/>
  <c r="R195" i="5"/>
  <c r="G195" i="5"/>
  <c r="F195" i="5"/>
  <c r="J195" i="5"/>
  <c r="E195" i="5"/>
  <c r="X195" i="5" s="1"/>
  <c r="J196" i="5"/>
  <c r="F196" i="5"/>
  <c r="I196" i="5"/>
  <c r="R196" i="5"/>
  <c r="H196" i="5"/>
  <c r="G196" i="5"/>
  <c r="E196" i="5"/>
  <c r="X196" i="5" s="1"/>
  <c r="G197" i="5"/>
  <c r="F197" i="5"/>
  <c r="H197" i="5"/>
  <c r="R197" i="5"/>
  <c r="I197" i="5"/>
  <c r="J197" i="5"/>
  <c r="E197" i="5"/>
  <c r="X197" i="5" s="1"/>
  <c r="J198" i="5"/>
  <c r="F198" i="5"/>
  <c r="H198" i="5"/>
  <c r="I198" i="5"/>
  <c r="R198" i="5"/>
  <c r="G198" i="5"/>
  <c r="E198" i="5"/>
  <c r="X198" i="5" s="1"/>
  <c r="H199" i="5"/>
  <c r="G199" i="5"/>
  <c r="R199" i="5"/>
  <c r="I199" i="5"/>
  <c r="F199" i="5"/>
  <c r="J199" i="5"/>
  <c r="E199" i="5"/>
  <c r="X199" i="5" s="1"/>
  <c r="J200" i="5"/>
  <c r="F200" i="5"/>
  <c r="G200" i="5"/>
  <c r="H200" i="5"/>
  <c r="R200" i="5"/>
  <c r="I200" i="5"/>
  <c r="E200" i="5"/>
  <c r="X200" i="5" s="1"/>
  <c r="V201" i="5"/>
  <c r="G201" i="5"/>
  <c r="I202" i="5"/>
  <c r="F202" i="5"/>
  <c r="R202" i="5"/>
  <c r="G202" i="5"/>
  <c r="H202" i="5"/>
  <c r="J202" i="5"/>
  <c r="E202" i="5"/>
  <c r="X202" i="5" s="1"/>
  <c r="G203" i="5"/>
  <c r="F203" i="5"/>
  <c r="J203" i="5"/>
  <c r="I203" i="5"/>
  <c r="R203" i="5"/>
  <c r="H203" i="5"/>
  <c r="E203" i="5"/>
  <c r="X203" i="5" s="1"/>
  <c r="I204" i="5"/>
  <c r="H204" i="5"/>
  <c r="R204" i="5"/>
  <c r="G204" i="5"/>
  <c r="F204" i="5"/>
  <c r="J204" i="5"/>
  <c r="E204" i="5"/>
  <c r="X204" i="5" s="1"/>
  <c r="F205" i="5"/>
  <c r="H205" i="5"/>
  <c r="R205" i="5"/>
  <c r="G205" i="5"/>
  <c r="I205" i="5"/>
  <c r="J205" i="5"/>
  <c r="E205" i="5"/>
  <c r="X205" i="5" s="1"/>
  <c r="G206" i="5"/>
  <c r="F206" i="5"/>
  <c r="I206" i="5"/>
  <c r="R206" i="5"/>
  <c r="H206" i="5"/>
  <c r="J206" i="5"/>
  <c r="E206" i="5"/>
  <c r="X206" i="5" s="1"/>
  <c r="I207" i="5"/>
  <c r="F207" i="5"/>
  <c r="G207" i="5"/>
  <c r="H207" i="5"/>
  <c r="R207" i="5"/>
  <c r="J207" i="5"/>
  <c r="E207" i="5"/>
  <c r="X207" i="5" s="1"/>
  <c r="R208" i="5"/>
  <c r="G208" i="5"/>
  <c r="I208" i="5"/>
  <c r="H208" i="5"/>
  <c r="F208" i="5"/>
  <c r="J208" i="5"/>
  <c r="E208" i="5"/>
  <c r="X208" i="5" s="1"/>
  <c r="R209" i="5"/>
  <c r="I209" i="5"/>
  <c r="F209" i="5"/>
  <c r="J209" i="5"/>
  <c r="H209" i="5"/>
  <c r="G209" i="5"/>
  <c r="E209" i="5"/>
  <c r="X209" i="5" s="1"/>
  <c r="H210" i="5"/>
  <c r="G210" i="5"/>
  <c r="I210" i="5"/>
  <c r="R210" i="5"/>
  <c r="J210" i="5"/>
  <c r="F210" i="5"/>
  <c r="E210" i="5"/>
  <c r="X210" i="5" s="1"/>
  <c r="H211" i="5"/>
  <c r="G211" i="5"/>
  <c r="F211" i="5"/>
  <c r="R211" i="5"/>
  <c r="J211" i="5"/>
  <c r="I211" i="5"/>
  <c r="E211" i="5"/>
  <c r="X211" i="5" s="1"/>
  <c r="R212" i="5"/>
  <c r="I212" i="5"/>
  <c r="G212" i="5"/>
  <c r="H212" i="5"/>
  <c r="F212" i="5"/>
  <c r="J212" i="5"/>
  <c r="E212" i="5"/>
  <c r="X212" i="5" s="1"/>
  <c r="F213" i="5"/>
  <c r="H213" i="5"/>
  <c r="G213" i="5"/>
  <c r="R213" i="5"/>
  <c r="I213" i="5"/>
  <c r="J213" i="5"/>
  <c r="E213" i="5"/>
  <c r="X213" i="5" s="1"/>
  <c r="V214" i="5"/>
  <c r="G214" i="5"/>
  <c r="R215" i="5"/>
  <c r="F215" i="5"/>
  <c r="I215" i="5"/>
  <c r="H215" i="5"/>
  <c r="G215" i="5"/>
  <c r="J215" i="5"/>
  <c r="E215" i="5"/>
  <c r="X215" i="5" s="1"/>
  <c r="J216" i="5"/>
  <c r="I216" i="5"/>
  <c r="R216" i="5"/>
  <c r="H216" i="5"/>
  <c r="G216" i="5"/>
  <c r="F216" i="5"/>
  <c r="E216" i="5"/>
  <c r="X216" i="5" s="1"/>
  <c r="R217" i="5"/>
  <c r="H217" i="5"/>
  <c r="G217" i="5"/>
  <c r="I217" i="5"/>
  <c r="F217" i="5"/>
  <c r="J217" i="5"/>
  <c r="E217" i="5"/>
  <c r="X217" i="5" s="1"/>
  <c r="J218" i="5"/>
  <c r="I218" i="5"/>
  <c r="F218" i="5"/>
  <c r="H218" i="5"/>
  <c r="R218" i="5"/>
  <c r="G218" i="5"/>
  <c r="E218" i="5"/>
  <c r="X218" i="5" s="1"/>
  <c r="J219" i="5"/>
  <c r="G219" i="5"/>
  <c r="R219" i="5"/>
  <c r="F219" i="5"/>
  <c r="I219" i="5"/>
  <c r="H219" i="5"/>
  <c r="E219" i="5"/>
  <c r="X219" i="5" s="1"/>
  <c r="H220" i="5"/>
  <c r="I220" i="5"/>
  <c r="G220" i="5"/>
  <c r="R220" i="5"/>
  <c r="F220" i="5"/>
  <c r="J220" i="5"/>
  <c r="E220" i="5"/>
  <c r="X220" i="5" s="1"/>
  <c r="J221" i="5"/>
  <c r="I221" i="5"/>
  <c r="F221" i="5"/>
  <c r="H221" i="5"/>
  <c r="G221" i="5"/>
  <c r="R221" i="5"/>
  <c r="E221" i="5"/>
  <c r="X221" i="5" s="1"/>
  <c r="V222" i="5"/>
  <c r="G222" i="5"/>
  <c r="I223" i="5"/>
  <c r="J223" i="5"/>
  <c r="H223" i="5"/>
  <c r="F223" i="5"/>
  <c r="R223" i="5"/>
  <c r="G223" i="5"/>
  <c r="E223" i="5"/>
  <c r="X223" i="5" s="1"/>
  <c r="J224" i="5"/>
  <c r="F224" i="5"/>
  <c r="R224" i="5"/>
  <c r="H224" i="5"/>
  <c r="G224" i="5"/>
  <c r="I224" i="5"/>
  <c r="E224" i="5"/>
  <c r="X224" i="5" s="1"/>
  <c r="J225" i="5"/>
  <c r="R225" i="5"/>
  <c r="F225" i="5"/>
  <c r="G225" i="5"/>
  <c r="H225" i="5"/>
  <c r="I225" i="5"/>
  <c r="E225" i="5"/>
  <c r="X225" i="5" s="1"/>
  <c r="R226" i="5"/>
  <c r="G226" i="5"/>
  <c r="I226" i="5"/>
  <c r="H226" i="5"/>
  <c r="J226" i="5"/>
  <c r="F226" i="5"/>
  <c r="E226" i="5"/>
  <c r="X226" i="5" s="1"/>
  <c r="I227" i="5"/>
  <c r="F227" i="5"/>
  <c r="R227" i="5"/>
  <c r="H227" i="5"/>
  <c r="J227" i="5"/>
  <c r="G227" i="5"/>
  <c r="E227" i="5"/>
  <c r="X227" i="5" s="1"/>
  <c r="G228" i="5"/>
  <c r="H228" i="5"/>
  <c r="I228" i="5"/>
  <c r="F228" i="5"/>
  <c r="J228" i="5"/>
  <c r="R228" i="5"/>
  <c r="E228" i="5"/>
  <c r="X228" i="5" s="1"/>
  <c r="G229" i="5"/>
  <c r="R229" i="5"/>
  <c r="F229" i="5"/>
  <c r="I229" i="5"/>
  <c r="J229" i="5"/>
  <c r="H229" i="5"/>
  <c r="E229" i="5"/>
  <c r="X229" i="5" s="1"/>
  <c r="J230" i="5"/>
  <c r="R230" i="5"/>
  <c r="I230" i="5"/>
  <c r="G230" i="5"/>
  <c r="H230" i="5"/>
  <c r="F230" i="5"/>
  <c r="E230" i="5"/>
  <c r="X230" i="5" s="1"/>
  <c r="I231" i="5"/>
  <c r="G231" i="5"/>
  <c r="R231" i="5"/>
  <c r="F231" i="5"/>
  <c r="H231" i="5"/>
  <c r="J231" i="5"/>
  <c r="E231" i="5"/>
  <c r="X231" i="5" s="1"/>
  <c r="F232" i="5"/>
  <c r="J232" i="5"/>
  <c r="R232" i="5"/>
  <c r="H232" i="5"/>
  <c r="I232" i="5"/>
  <c r="G232" i="5"/>
  <c r="E232" i="5"/>
  <c r="X232" i="5" s="1"/>
  <c r="V233" i="5"/>
  <c r="G233" i="5"/>
  <c r="H234" i="5"/>
  <c r="G234" i="5"/>
  <c r="F234" i="5"/>
  <c r="R234" i="5"/>
  <c r="J234" i="5"/>
  <c r="I234" i="5"/>
  <c r="E234" i="5"/>
  <c r="X234" i="5" s="1"/>
  <c r="I235" i="5"/>
  <c r="F235" i="5"/>
  <c r="J235" i="5"/>
  <c r="R235" i="5"/>
  <c r="H235" i="5"/>
  <c r="G235" i="5"/>
  <c r="E235" i="5"/>
  <c r="X235" i="5" s="1"/>
  <c r="F236" i="5"/>
  <c r="I236" i="5"/>
  <c r="H236" i="5"/>
  <c r="R236" i="5"/>
  <c r="G236" i="5"/>
  <c r="J236" i="5"/>
  <c r="E236" i="5"/>
  <c r="X236" i="5" s="1"/>
  <c r="F237" i="5"/>
  <c r="I237" i="5"/>
  <c r="H237" i="5"/>
  <c r="G237" i="5"/>
  <c r="J237" i="5"/>
  <c r="R237" i="5"/>
  <c r="E237" i="5"/>
  <c r="X237" i="5" s="1"/>
  <c r="J238" i="5"/>
  <c r="I238" i="5"/>
  <c r="G238" i="5"/>
  <c r="F238" i="5"/>
  <c r="H238" i="5"/>
  <c r="R238" i="5"/>
  <c r="E238" i="5"/>
  <c r="X238" i="5" s="1"/>
  <c r="F239" i="5"/>
  <c r="H239" i="5"/>
  <c r="R239" i="5"/>
  <c r="I239" i="5"/>
  <c r="G239" i="5"/>
  <c r="J239" i="5"/>
  <c r="E239" i="5"/>
  <c r="X239" i="5" s="1"/>
  <c r="H240" i="5"/>
  <c r="J240" i="5"/>
  <c r="F240" i="5"/>
  <c r="I240" i="5"/>
  <c r="R240" i="5"/>
  <c r="G240" i="5"/>
  <c r="E240" i="5"/>
  <c r="X240" i="5" s="1"/>
  <c r="I241" i="5"/>
  <c r="G241" i="5"/>
  <c r="F241" i="5"/>
  <c r="J241" i="5"/>
  <c r="R241" i="5"/>
  <c r="H241" i="5"/>
  <c r="E241" i="5"/>
  <c r="X241" i="5" s="1"/>
  <c r="J242" i="5"/>
  <c r="H242" i="5"/>
  <c r="I242" i="5"/>
  <c r="R242" i="5"/>
  <c r="G242" i="5"/>
  <c r="F242" i="5"/>
  <c r="E242" i="5"/>
  <c r="X242" i="5" s="1"/>
  <c r="R243" i="5"/>
  <c r="F243" i="5"/>
  <c r="J243" i="5"/>
  <c r="I243" i="5"/>
  <c r="H243" i="5"/>
  <c r="G243" i="5"/>
  <c r="E243" i="5"/>
  <c r="X243" i="5" s="1"/>
  <c r="J244" i="5"/>
  <c r="R244" i="5"/>
  <c r="F244" i="5"/>
  <c r="G244" i="5"/>
  <c r="H244" i="5"/>
  <c r="I244" i="5"/>
  <c r="E244" i="5"/>
  <c r="X244" i="5" s="1"/>
  <c r="G245" i="5"/>
  <c r="I245" i="5"/>
  <c r="R245" i="5"/>
  <c r="H245" i="5"/>
  <c r="J245" i="5"/>
  <c r="F245" i="5"/>
  <c r="E245" i="5"/>
  <c r="X245" i="5" s="1"/>
  <c r="F246" i="5"/>
  <c r="I246" i="5"/>
  <c r="G246" i="5"/>
  <c r="J246" i="5"/>
  <c r="H246" i="5"/>
  <c r="R246" i="5"/>
  <c r="E246" i="5"/>
  <c r="X246" i="5" s="1"/>
  <c r="H247" i="5"/>
  <c r="I247" i="5"/>
  <c r="R247" i="5"/>
  <c r="J247" i="5"/>
  <c r="G247" i="5"/>
  <c r="F247" i="5"/>
  <c r="E247" i="5"/>
  <c r="X247" i="5" s="1"/>
  <c r="F248" i="5"/>
  <c r="H248" i="5"/>
  <c r="G248" i="5"/>
  <c r="I248" i="5"/>
  <c r="R248" i="5"/>
  <c r="J248" i="5"/>
  <c r="E248" i="5"/>
  <c r="X248" i="5" s="1"/>
  <c r="G249" i="5"/>
  <c r="R249" i="5"/>
  <c r="I249" i="5"/>
  <c r="H249" i="5"/>
  <c r="F249" i="5"/>
  <c r="J249" i="5"/>
  <c r="E249" i="5"/>
  <c r="X249" i="5" s="1"/>
  <c r="R250" i="5"/>
  <c r="G250" i="5"/>
  <c r="I250" i="5"/>
  <c r="F250" i="5"/>
  <c r="H250" i="5"/>
  <c r="J250" i="5"/>
  <c r="E250" i="5"/>
  <c r="X250" i="5" s="1"/>
  <c r="F251" i="5"/>
  <c r="R251" i="5"/>
  <c r="H251" i="5"/>
  <c r="I251" i="5"/>
  <c r="J251" i="5"/>
  <c r="G251" i="5"/>
  <c r="E251" i="5"/>
  <c r="X251" i="5" s="1"/>
  <c r="R252" i="5"/>
  <c r="J252" i="5"/>
  <c r="I252" i="5"/>
  <c r="G252" i="5"/>
  <c r="H252" i="5"/>
  <c r="F252" i="5"/>
  <c r="E252" i="5"/>
  <c r="X252" i="5" s="1"/>
  <c r="J253" i="5"/>
  <c r="I253" i="5"/>
  <c r="R253" i="5"/>
  <c r="F253" i="5"/>
  <c r="G253" i="5"/>
  <c r="H253" i="5"/>
  <c r="E253" i="5"/>
  <c r="X253" i="5" s="1"/>
  <c r="V254" i="5"/>
  <c r="G254" i="5"/>
  <c r="F255" i="5"/>
  <c r="R255" i="5"/>
  <c r="J255" i="5"/>
  <c r="H255" i="5"/>
  <c r="I255" i="5"/>
  <c r="G255" i="5"/>
  <c r="E255" i="5"/>
  <c r="X255" i="5" s="1"/>
  <c r="G256" i="5"/>
  <c r="I256" i="5"/>
  <c r="F256" i="5"/>
  <c r="J256" i="5"/>
  <c r="R256" i="5"/>
  <c r="H256" i="5"/>
  <c r="E256" i="5"/>
  <c r="X256" i="5" s="1"/>
  <c r="F257" i="5"/>
  <c r="J257" i="5"/>
  <c r="G257" i="5"/>
  <c r="I257" i="5"/>
  <c r="R257" i="5"/>
  <c r="H257" i="5"/>
  <c r="E257" i="5"/>
  <c r="X257" i="5" s="1"/>
  <c r="G258" i="5"/>
  <c r="H258" i="5"/>
  <c r="F258" i="5"/>
  <c r="R258" i="5"/>
  <c r="J258" i="5"/>
  <c r="I258" i="5"/>
  <c r="E258" i="5"/>
  <c r="X258" i="5" s="1"/>
  <c r="I259" i="5"/>
  <c r="J259" i="5"/>
  <c r="H259" i="5"/>
  <c r="F259" i="5"/>
  <c r="G259" i="5"/>
  <c r="R259" i="5"/>
  <c r="E259" i="5"/>
  <c r="X259" i="5" s="1"/>
  <c r="F260" i="5"/>
  <c r="R260" i="5"/>
  <c r="G260" i="5"/>
  <c r="H260" i="5"/>
  <c r="J260" i="5"/>
  <c r="I260" i="5"/>
  <c r="E260" i="5"/>
  <c r="X260" i="5" s="1"/>
  <c r="F261" i="5"/>
  <c r="R261" i="5"/>
  <c r="G261" i="5"/>
  <c r="I261" i="5"/>
  <c r="J261" i="5"/>
  <c r="H261" i="5"/>
  <c r="E261" i="5"/>
  <c r="X261" i="5" s="1"/>
  <c r="F262" i="5"/>
  <c r="H262" i="5"/>
  <c r="R262" i="5"/>
  <c r="G262" i="5"/>
  <c r="I262" i="5"/>
  <c r="J262" i="5"/>
  <c r="E262" i="5"/>
  <c r="X262" i="5" s="1"/>
  <c r="F263" i="5"/>
  <c r="I263" i="5"/>
  <c r="H263" i="5"/>
  <c r="J263" i="5"/>
  <c r="G263" i="5"/>
  <c r="R263" i="5"/>
  <c r="E263" i="5"/>
  <c r="X263" i="5" s="1"/>
  <c r="J264" i="5"/>
  <c r="H264" i="5"/>
  <c r="R264" i="5"/>
  <c r="F264" i="5"/>
  <c r="G264" i="5"/>
  <c r="I264" i="5"/>
  <c r="E264" i="5"/>
  <c r="X264" i="5" s="1"/>
  <c r="V265" i="5"/>
  <c r="G265" i="5"/>
  <c r="I266" i="5"/>
  <c r="J266" i="5"/>
  <c r="H266" i="5"/>
  <c r="G266" i="5"/>
  <c r="F266" i="5"/>
  <c r="R266" i="5"/>
  <c r="E266" i="5"/>
  <c r="X266" i="5" s="1"/>
  <c r="I267" i="5"/>
  <c r="R267" i="5"/>
  <c r="F267" i="5"/>
  <c r="H267" i="5"/>
  <c r="G267" i="5"/>
  <c r="J267" i="5"/>
  <c r="E267" i="5"/>
  <c r="X267" i="5" s="1"/>
  <c r="H268" i="5"/>
  <c r="F268" i="5"/>
  <c r="G268" i="5"/>
  <c r="I268" i="5"/>
  <c r="J268" i="5"/>
  <c r="R268" i="5"/>
  <c r="E268" i="5"/>
  <c r="X268" i="5" s="1"/>
  <c r="G269" i="5"/>
  <c r="H269" i="5"/>
  <c r="R269" i="5"/>
  <c r="I269" i="5"/>
  <c r="J269" i="5"/>
  <c r="F269" i="5"/>
  <c r="E269" i="5"/>
  <c r="X269" i="5" s="1"/>
  <c r="F270" i="5"/>
  <c r="H270" i="5"/>
  <c r="G270" i="5"/>
  <c r="I270" i="5"/>
  <c r="R270" i="5"/>
  <c r="J270" i="5"/>
  <c r="E270" i="5"/>
  <c r="X270" i="5" s="1"/>
  <c r="F271" i="5"/>
  <c r="R271" i="5"/>
  <c r="H271" i="5"/>
  <c r="I271" i="5"/>
  <c r="G271" i="5"/>
  <c r="J271" i="5"/>
  <c r="E271" i="5"/>
  <c r="X271" i="5" s="1"/>
  <c r="J272" i="5"/>
  <c r="H272" i="5"/>
  <c r="I272" i="5"/>
  <c r="F272" i="5"/>
  <c r="R272" i="5"/>
  <c r="G272" i="5"/>
  <c r="E272" i="5"/>
  <c r="X272" i="5" s="1"/>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s="1"/>
  <c r="H280" i="5"/>
  <c r="J280" i="5"/>
  <c r="I280" i="5"/>
  <c r="F280" i="5"/>
  <c r="R280" i="5"/>
  <c r="G280" i="5"/>
  <c r="E280" i="5"/>
  <c r="X280" i="5" s="1"/>
  <c r="G281" i="5"/>
  <c r="R281" i="5"/>
  <c r="I281" i="5"/>
  <c r="J281" i="5"/>
  <c r="F281" i="5"/>
  <c r="H281" i="5"/>
  <c r="E281" i="5"/>
  <c r="X281" i="5" s="1"/>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s="1"/>
  <c r="V286" i="5"/>
  <c r="G286" i="5"/>
  <c r="I287" i="5"/>
  <c r="R287" i="5"/>
  <c r="J287" i="5"/>
  <c r="H287" i="5"/>
  <c r="F287" i="5"/>
  <c r="G287" i="5"/>
  <c r="E287" i="5"/>
  <c r="X287" i="5" s="1"/>
  <c r="J288" i="5"/>
  <c r="F288" i="5"/>
  <c r="R288" i="5"/>
  <c r="G288" i="5"/>
  <c r="I288" i="5"/>
  <c r="H288" i="5"/>
  <c r="E288" i="5"/>
  <c r="X288" i="5" s="1"/>
  <c r="H289" i="5"/>
  <c r="F289" i="5"/>
  <c r="R289" i="5"/>
  <c r="G289" i="5"/>
  <c r="I289" i="5"/>
  <c r="J289" i="5"/>
  <c r="E289" i="5"/>
  <c r="X289" i="5" s="1"/>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s="1"/>
  <c r="I299" i="5"/>
  <c r="R299" i="5"/>
  <c r="H299" i="5"/>
  <c r="G299" i="5"/>
  <c r="F299" i="5"/>
  <c r="J299" i="5"/>
  <c r="E299" i="5"/>
  <c r="X299" i="5" s="1"/>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s="1"/>
  <c r="J308" i="5"/>
  <c r="H308" i="5"/>
  <c r="I308" i="5"/>
  <c r="R308" i="5"/>
  <c r="G308" i="5"/>
  <c r="F308" i="5"/>
  <c r="E308" i="5"/>
  <c r="X308" i="5" s="1"/>
  <c r="J314" i="5"/>
  <c r="I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s="1"/>
  <c r="G328" i="5"/>
  <c r="H328" i="5"/>
  <c r="F328" i="5"/>
  <c r="J328" i="5"/>
  <c r="I328" i="5"/>
  <c r="R328" i="5"/>
  <c r="E328" i="5"/>
  <c r="X328" i="5" s="1"/>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s="1"/>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F387" i="5"/>
  <c r="G387" i="5"/>
  <c r="I387" i="5"/>
  <c r="J387" i="5"/>
  <c r="R387" i="5"/>
  <c r="H387" i="5"/>
  <c r="E387" i="5"/>
  <c r="X387" i="5" s="1"/>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s="1"/>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s="1"/>
  <c r="V558" i="5"/>
  <c r="G558" i="5"/>
  <c r="V561" i="5"/>
  <c r="G561" i="5"/>
  <c r="I567" i="5"/>
  <c r="R567" i="5"/>
  <c r="H567" i="5"/>
  <c r="J567" i="5"/>
  <c r="G567" i="5"/>
  <c r="F567" i="5"/>
  <c r="E567" i="5"/>
  <c r="X567" i="5" s="1"/>
  <c r="F568" i="5"/>
  <c r="I568" i="5"/>
  <c r="H568" i="5"/>
  <c r="J568" i="5"/>
  <c r="R568" i="5"/>
  <c r="G568" i="5"/>
  <c r="E568" i="5"/>
  <c r="X568" i="5" s="1"/>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S10" i="5"/>
  <c r="AC11" i="5"/>
  <c r="S11" i="5"/>
  <c r="S12" i="5"/>
  <c r="AC12" i="5"/>
  <c r="F23" i="5"/>
  <c r="E23" i="5"/>
  <c r="X23" i="5" s="1"/>
  <c r="H23" i="5"/>
  <c r="R23" i="5"/>
  <c r="I23" i="5"/>
  <c r="G23" i="5"/>
  <c r="E26" i="5"/>
  <c r="X26" i="5" s="1"/>
  <c r="R26" i="5"/>
  <c r="F26" i="5"/>
  <c r="I26" i="5"/>
  <c r="H26" i="5"/>
  <c r="F42" i="5"/>
  <c r="H42" i="5"/>
  <c r="R42" i="5"/>
  <c r="I42" i="5"/>
  <c r="E42" i="5"/>
  <c r="X42" i="5" s="1"/>
  <c r="R5" i="5"/>
  <c r="F12" i="5"/>
  <c r="H12" i="5"/>
  <c r="H14" i="5"/>
  <c r="J14" i="5"/>
  <c r="I16" i="5"/>
  <c r="H16" i="5"/>
  <c r="J16" i="5"/>
  <c r="G16" i="5"/>
  <c r="F16" i="5"/>
  <c r="R16" i="5"/>
  <c r="E16" i="5"/>
  <c r="X16" i="5" s="1"/>
  <c r="F17" i="5"/>
  <c r="H17" i="5"/>
  <c r="R17" i="5"/>
  <c r="J17" i="5"/>
  <c r="J18" i="5"/>
  <c r="R18" i="5"/>
  <c r="H18" i="5"/>
  <c r="F18" i="5"/>
  <c r="I18" i="5"/>
  <c r="G18" i="5"/>
  <c r="E18" i="5"/>
  <c r="X18" i="5" s="1"/>
  <c r="I19" i="5"/>
  <c r="F19" i="5"/>
  <c r="J19" i="5"/>
  <c r="F20" i="5"/>
  <c r="J20" i="5"/>
  <c r="R20" i="5"/>
  <c r="H20" i="5"/>
  <c r="I20" i="5"/>
  <c r="E20" i="5"/>
  <c r="X20" i="5" s="1"/>
  <c r="F24" i="5"/>
  <c r="J24" i="5"/>
  <c r="H24" i="5"/>
  <c r="R24" i="5"/>
  <c r="I25" i="5"/>
  <c r="J25" i="5"/>
  <c r="G26" i="5"/>
  <c r="J26" i="5"/>
  <c r="H30" i="5"/>
  <c r="R30" i="5"/>
  <c r="J30" i="5"/>
  <c r="I30" i="5"/>
  <c r="F30" i="5"/>
  <c r="E30" i="5"/>
  <c r="X30" i="5" s="1"/>
  <c r="F31" i="5"/>
  <c r="J31" i="5"/>
  <c r="R31" i="5"/>
  <c r="J33" i="5"/>
  <c r="R33" i="5"/>
  <c r="R34" i="5"/>
  <c r="J34" i="5"/>
  <c r="I34" i="5"/>
  <c r="H34" i="5"/>
  <c r="F34" i="5"/>
  <c r="R35" i="5"/>
  <c r="I35" i="5"/>
  <c r="J35" i="5"/>
  <c r="H35" i="5"/>
  <c r="R36" i="5"/>
  <c r="F36" i="5"/>
  <c r="J36" i="5"/>
  <c r="H36" i="5"/>
  <c r="I36" i="5"/>
  <c r="E36" i="5"/>
  <c r="X36" i="5" s="1"/>
  <c r="H37" i="5"/>
  <c r="J37" i="5"/>
  <c r="J38" i="5"/>
  <c r="G38" i="5"/>
  <c r="H39" i="5"/>
  <c r="J39" i="5"/>
  <c r="R39" i="5"/>
  <c r="I39" i="5"/>
  <c r="J40" i="5"/>
  <c r="I40" i="5"/>
  <c r="R41" i="5"/>
  <c r="J41" i="5"/>
  <c r="I43" i="5"/>
  <c r="R43" i="5"/>
  <c r="F43" i="5"/>
  <c r="J43" i="5"/>
  <c r="H43" i="5"/>
  <c r="E43" i="5"/>
  <c r="X43" i="5" s="1"/>
  <c r="J22" i="5"/>
  <c r="G22" i="5"/>
  <c r="U46" i="4"/>
  <c r="U45" i="4"/>
  <c r="I75" i="5"/>
  <c r="J75" i="5"/>
  <c r="E75" i="5"/>
  <c r="X75" i="5" s="1"/>
  <c r="G76" i="5"/>
  <c r="R76" i="5"/>
  <c r="H76" i="5"/>
  <c r="I76" i="5"/>
  <c r="F76" i="5"/>
  <c r="J76" i="5"/>
  <c r="E76" i="5"/>
  <c r="X76" i="5" s="1"/>
  <c r="R78" i="5"/>
  <c r="J78" i="5"/>
  <c r="F78" i="5"/>
  <c r="G78" i="5"/>
  <c r="I78" i="5"/>
  <c r="H78" i="5"/>
  <c r="E78" i="5"/>
  <c r="X78" i="5" s="1"/>
  <c r="F79" i="5"/>
  <c r="J79" i="5"/>
  <c r="H79" i="5"/>
  <c r="G79" i="5"/>
  <c r="R79" i="5"/>
  <c r="I79" i="5"/>
  <c r="E79" i="5"/>
  <c r="X79" i="5" s="1"/>
  <c r="F80" i="5"/>
  <c r="H80" i="5"/>
  <c r="G80" i="5"/>
  <c r="I80" i="5"/>
  <c r="R80" i="5"/>
  <c r="J80" i="5"/>
  <c r="E80" i="5"/>
  <c r="X80" i="5" s="1"/>
  <c r="R87" i="5"/>
  <c r="H87" i="5"/>
  <c r="I87" i="5"/>
  <c r="F87" i="5"/>
  <c r="G87" i="5"/>
  <c r="J87" i="5"/>
  <c r="E87" i="5"/>
  <c r="X87" i="5" s="1"/>
  <c r="G88" i="5"/>
  <c r="I88" i="5"/>
  <c r="H88" i="5"/>
  <c r="R88" i="5"/>
  <c r="J88" i="5"/>
  <c r="F88" i="5"/>
  <c r="E88" i="5"/>
  <c r="X88" i="5" s="1"/>
  <c r="I89" i="5"/>
  <c r="F89" i="5"/>
  <c r="H89" i="5"/>
  <c r="G89" i="5"/>
  <c r="R89" i="5"/>
  <c r="J89" i="5"/>
  <c r="E89" i="5"/>
  <c r="X89" i="5" s="1"/>
  <c r="G91" i="5"/>
  <c r="I91" i="5"/>
  <c r="R91" i="5"/>
  <c r="F91" i="5"/>
  <c r="H91" i="5"/>
  <c r="J91" i="5"/>
  <c r="E91" i="5"/>
  <c r="X91" i="5" s="1"/>
  <c r="R92" i="5"/>
  <c r="G92" i="5"/>
  <c r="H92" i="5"/>
  <c r="I92" i="5"/>
  <c r="F92" i="5"/>
  <c r="J92" i="5"/>
  <c r="E92" i="5"/>
  <c r="X92" i="5" s="1"/>
  <c r="J93" i="5"/>
  <c r="F93" i="5"/>
  <c r="I93" i="5"/>
  <c r="R93" i="5"/>
  <c r="G93" i="5"/>
  <c r="H93" i="5"/>
  <c r="E93" i="5"/>
  <c r="X93" i="5" s="1"/>
  <c r="G94" i="5"/>
  <c r="I94" i="5"/>
  <c r="R94" i="5"/>
  <c r="H94" i="5"/>
  <c r="F94" i="5"/>
  <c r="J94" i="5"/>
  <c r="E94" i="5"/>
  <c r="X94" i="5" s="1"/>
  <c r="G95" i="5"/>
  <c r="I95" i="5"/>
  <c r="R95" i="5"/>
  <c r="F95" i="5"/>
  <c r="H95" i="5"/>
  <c r="J95" i="5"/>
  <c r="E95" i="5"/>
  <c r="X95" i="5" s="1"/>
  <c r="R96" i="5"/>
  <c r="H96" i="5"/>
  <c r="G96" i="5"/>
  <c r="J96" i="5"/>
  <c r="I96" i="5"/>
  <c r="F96" i="5"/>
  <c r="E96" i="5"/>
  <c r="X96" i="5" s="1"/>
  <c r="F97" i="5"/>
  <c r="J97" i="5"/>
  <c r="H97" i="5"/>
  <c r="R97" i="5"/>
  <c r="G97" i="5"/>
  <c r="I97" i="5"/>
  <c r="E97" i="5"/>
  <c r="X97" i="5" s="1"/>
  <c r="J99" i="5"/>
  <c r="F99" i="5"/>
  <c r="H99" i="5"/>
  <c r="I99" i="5"/>
  <c r="R99" i="5"/>
  <c r="G99" i="5"/>
  <c r="E99" i="5"/>
  <c r="X99" i="5" s="1"/>
  <c r="J100" i="5"/>
  <c r="F100" i="5"/>
  <c r="G100" i="5"/>
  <c r="I100" i="5"/>
  <c r="R100" i="5"/>
  <c r="H100" i="5"/>
  <c r="E100" i="5"/>
  <c r="X100" i="5" s="1"/>
  <c r="J102" i="5"/>
  <c r="H102" i="5"/>
  <c r="F102" i="5"/>
  <c r="G102" i="5"/>
  <c r="R102" i="5"/>
  <c r="I102" i="5"/>
  <c r="E102" i="5"/>
  <c r="X102" i="5" s="1"/>
  <c r="J103" i="5"/>
  <c r="G103" i="5"/>
  <c r="I103" i="5"/>
  <c r="H103" i="5"/>
  <c r="R103" i="5"/>
  <c r="F103" i="5"/>
  <c r="E103" i="5"/>
  <c r="X103" i="5" s="1"/>
  <c r="I104" i="5"/>
  <c r="R104" i="5"/>
  <c r="F104" i="5"/>
  <c r="J104" i="5"/>
  <c r="H104" i="5"/>
  <c r="G104" i="5"/>
  <c r="E104" i="5"/>
  <c r="X104" i="5" s="1"/>
  <c r="G105" i="5"/>
  <c r="I105" i="5"/>
  <c r="J105" i="5"/>
  <c r="H105" i="5"/>
  <c r="R105" i="5"/>
  <c r="F105" i="5"/>
  <c r="E105" i="5"/>
  <c r="X105" i="5" s="1"/>
  <c r="J106" i="5"/>
  <c r="I106" i="5"/>
  <c r="F106" i="5"/>
  <c r="R106" i="5"/>
  <c r="H106" i="5"/>
  <c r="G106" i="5"/>
  <c r="E106" i="5"/>
  <c r="X106" i="5" s="1"/>
  <c r="J107" i="5"/>
  <c r="H107" i="5"/>
  <c r="I107" i="5"/>
  <c r="R107" i="5"/>
  <c r="F107" i="5"/>
  <c r="G107" i="5"/>
  <c r="E107" i="5"/>
  <c r="X107" i="5" s="1"/>
  <c r="I108" i="5"/>
  <c r="F108" i="5"/>
  <c r="H108" i="5"/>
  <c r="R108" i="5"/>
  <c r="J108" i="5"/>
  <c r="G108" i="5"/>
  <c r="E108" i="5"/>
  <c r="X108" i="5" s="1"/>
  <c r="J109" i="5"/>
  <c r="I109" i="5"/>
  <c r="G109" i="5"/>
  <c r="R109" i="5"/>
  <c r="H109" i="5"/>
  <c r="F109" i="5"/>
  <c r="E109" i="5"/>
  <c r="X109" i="5" s="1"/>
  <c r="H110" i="5"/>
  <c r="R110" i="5"/>
  <c r="F110" i="5"/>
  <c r="G110" i="5"/>
  <c r="I110" i="5"/>
  <c r="J110" i="5"/>
  <c r="E110" i="5"/>
  <c r="X110" i="5" s="1"/>
  <c r="I111" i="5"/>
  <c r="R111" i="5"/>
  <c r="F111" i="5"/>
  <c r="G111" i="5"/>
  <c r="J111" i="5"/>
  <c r="H111" i="5"/>
  <c r="E111" i="5"/>
  <c r="X111" i="5" s="1"/>
  <c r="F112" i="5"/>
  <c r="H112" i="5"/>
  <c r="G112" i="5"/>
  <c r="R112" i="5"/>
  <c r="I112" i="5"/>
  <c r="J112" i="5"/>
  <c r="E112" i="5"/>
  <c r="X112" i="5" s="1"/>
  <c r="G113" i="5"/>
  <c r="R113" i="5"/>
  <c r="H113" i="5"/>
  <c r="F113" i="5"/>
  <c r="I113" i="5"/>
  <c r="J113" i="5"/>
  <c r="E113" i="5"/>
  <c r="X113" i="5" s="1"/>
  <c r="H114" i="5"/>
  <c r="R114" i="5"/>
  <c r="F114" i="5"/>
  <c r="I114" i="5"/>
  <c r="J114" i="5"/>
  <c r="G114" i="5"/>
  <c r="E114" i="5"/>
  <c r="X114" i="5" s="1"/>
  <c r="R115" i="5"/>
  <c r="H115" i="5"/>
  <c r="I115" i="5"/>
  <c r="G115" i="5"/>
  <c r="F115" i="5"/>
  <c r="J115" i="5"/>
  <c r="E115" i="5"/>
  <c r="X115" i="5" s="1"/>
  <c r="R116" i="5"/>
  <c r="J116" i="5"/>
  <c r="I116" i="5"/>
  <c r="G116" i="5"/>
  <c r="F116" i="5"/>
  <c r="H116" i="5"/>
  <c r="E116" i="5"/>
  <c r="X116" i="5" s="1"/>
  <c r="R117" i="5"/>
  <c r="F117" i="5"/>
  <c r="H117" i="5"/>
  <c r="J117" i="5"/>
  <c r="G117" i="5"/>
  <c r="I117" i="5"/>
  <c r="E117" i="5"/>
  <c r="X117" i="5" s="1"/>
  <c r="R118" i="5"/>
  <c r="H118" i="5"/>
  <c r="G118" i="5"/>
  <c r="I118" i="5"/>
  <c r="F118" i="5"/>
  <c r="J118" i="5"/>
  <c r="E118" i="5"/>
  <c r="X118" i="5" s="1"/>
  <c r="G119" i="5"/>
  <c r="H119" i="5"/>
  <c r="R119" i="5"/>
  <c r="I119" i="5"/>
  <c r="J119" i="5"/>
  <c r="F119" i="5"/>
  <c r="E119" i="5"/>
  <c r="X119" i="5" s="1"/>
  <c r="I120" i="5"/>
  <c r="R120" i="5"/>
  <c r="H120" i="5"/>
  <c r="F120" i="5"/>
  <c r="G120" i="5"/>
  <c r="J120" i="5"/>
  <c r="E120" i="5"/>
  <c r="X120" i="5" s="1"/>
  <c r="H121" i="5"/>
  <c r="I121" i="5"/>
  <c r="F121" i="5"/>
  <c r="G121" i="5"/>
  <c r="J121" i="5"/>
  <c r="R121" i="5"/>
  <c r="E121" i="5"/>
  <c r="X121" i="5" s="1"/>
  <c r="I122" i="5"/>
  <c r="J122" i="5"/>
  <c r="F122" i="5"/>
  <c r="H122" i="5"/>
  <c r="G122" i="5"/>
  <c r="R122" i="5"/>
  <c r="E122" i="5"/>
  <c r="X122" i="5" s="1"/>
  <c r="R123" i="5"/>
  <c r="G123" i="5"/>
  <c r="F123" i="5"/>
  <c r="H123" i="5"/>
  <c r="I123" i="5"/>
  <c r="J123" i="5"/>
  <c r="E123" i="5"/>
  <c r="X123" i="5" s="1"/>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s="1"/>
  <c r="F129" i="5"/>
  <c r="H129" i="5"/>
  <c r="G129" i="5"/>
  <c r="J129" i="5"/>
  <c r="R129" i="5"/>
  <c r="I129" i="5"/>
  <c r="E129" i="5"/>
  <c r="X129" i="5" s="1"/>
  <c r="I130" i="5"/>
  <c r="R130" i="5"/>
  <c r="F130" i="5"/>
  <c r="H130" i="5"/>
  <c r="J130" i="5"/>
  <c r="G130" i="5"/>
  <c r="E130" i="5"/>
  <c r="X130" i="5" s="1"/>
  <c r="I131" i="5"/>
  <c r="J131" i="5"/>
  <c r="F131" i="5"/>
  <c r="R131" i="5"/>
  <c r="H131" i="5"/>
  <c r="G131" i="5"/>
  <c r="E131" i="5"/>
  <c r="X131" i="5" s="1"/>
  <c r="R132" i="5"/>
  <c r="I132" i="5"/>
  <c r="J132" i="5"/>
  <c r="G132" i="5"/>
  <c r="H132" i="5"/>
  <c r="F132" i="5"/>
  <c r="E132" i="5"/>
  <c r="X132" i="5" s="1"/>
  <c r="H133" i="5"/>
  <c r="J133" i="5"/>
  <c r="I133" i="5"/>
  <c r="F133" i="5"/>
  <c r="G133" i="5"/>
  <c r="R133" i="5"/>
  <c r="E133" i="5"/>
  <c r="X133" i="5" s="1"/>
  <c r="F134" i="5"/>
  <c r="H134" i="5"/>
  <c r="J134" i="5"/>
  <c r="R134" i="5"/>
  <c r="I134" i="5"/>
  <c r="G134" i="5"/>
  <c r="E134" i="5"/>
  <c r="X134" i="5" s="1"/>
  <c r="J135" i="5"/>
  <c r="H135" i="5"/>
  <c r="R135" i="5"/>
  <c r="I135" i="5"/>
  <c r="F135" i="5"/>
  <c r="G135" i="5"/>
  <c r="E135" i="5"/>
  <c r="X135" i="5" s="1"/>
  <c r="H136" i="5"/>
  <c r="F136" i="5"/>
  <c r="R136" i="5"/>
  <c r="G136" i="5"/>
  <c r="J136" i="5"/>
  <c r="I136" i="5"/>
  <c r="E136" i="5"/>
  <c r="X136" i="5" s="1"/>
  <c r="I138" i="5"/>
  <c r="H138" i="5"/>
  <c r="R138" i="5"/>
  <c r="F138" i="5"/>
  <c r="G138" i="5"/>
  <c r="J138" i="5"/>
  <c r="E138" i="5"/>
  <c r="X138" i="5" s="1"/>
  <c r="F139" i="5"/>
  <c r="G139" i="5"/>
  <c r="H139" i="5"/>
  <c r="R139" i="5"/>
  <c r="I139" i="5"/>
  <c r="J139" i="5"/>
  <c r="E139" i="5"/>
  <c r="X139" i="5" s="1"/>
  <c r="G140" i="5"/>
  <c r="H140" i="5"/>
  <c r="R140" i="5"/>
  <c r="J140" i="5"/>
  <c r="F140" i="5"/>
  <c r="I140" i="5"/>
  <c r="E140" i="5"/>
  <c r="X140" i="5" s="1"/>
  <c r="R141" i="5"/>
  <c r="I141" i="5"/>
  <c r="H141" i="5"/>
  <c r="J141" i="5"/>
  <c r="G141" i="5"/>
  <c r="F141" i="5"/>
  <c r="E141" i="5"/>
  <c r="X141" i="5" s="1"/>
  <c r="H142" i="5"/>
  <c r="F142" i="5"/>
  <c r="R142" i="5"/>
  <c r="J142" i="5"/>
  <c r="I142" i="5"/>
  <c r="G142" i="5"/>
  <c r="E142" i="5"/>
  <c r="X142" i="5" s="1"/>
  <c r="J143" i="5"/>
  <c r="H143" i="5"/>
  <c r="G143" i="5"/>
  <c r="I143" i="5"/>
  <c r="F143" i="5"/>
  <c r="R143" i="5"/>
  <c r="E143" i="5"/>
  <c r="X143"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s="1"/>
  <c r="G157" i="5"/>
  <c r="F157" i="5"/>
  <c r="R157" i="5"/>
  <c r="I157" i="5"/>
  <c r="H157" i="5"/>
  <c r="J157" i="5"/>
  <c r="E157" i="5"/>
  <c r="X157" i="5" s="1"/>
  <c r="J158" i="5"/>
  <c r="I158" i="5"/>
  <c r="G158" i="5"/>
  <c r="F158" i="5"/>
  <c r="R158" i="5"/>
  <c r="H158" i="5"/>
  <c r="E158" i="5"/>
  <c r="X158" i="5" s="1"/>
  <c r="G159" i="5"/>
  <c r="I159" i="5"/>
  <c r="R159" i="5"/>
  <c r="J159" i="5"/>
  <c r="H159" i="5"/>
  <c r="F159" i="5"/>
  <c r="E159" i="5"/>
  <c r="X159" i="5" s="1"/>
  <c r="R160" i="5"/>
  <c r="H160" i="5"/>
  <c r="G160" i="5"/>
  <c r="I160" i="5"/>
  <c r="F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s="1"/>
  <c r="I167" i="5"/>
  <c r="J167" i="5"/>
  <c r="F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s="1"/>
  <c r="R174" i="5"/>
  <c r="H174" i="5"/>
  <c r="G174" i="5"/>
  <c r="J174" i="5"/>
  <c r="I174" i="5"/>
  <c r="F174" i="5"/>
  <c r="E174" i="5"/>
  <c r="X174" i="5" s="1"/>
  <c r="I175" i="5"/>
  <c r="H175" i="5"/>
  <c r="R175" i="5"/>
  <c r="G175" i="5"/>
  <c r="F175" i="5"/>
  <c r="J175" i="5"/>
  <c r="E175" i="5"/>
  <c r="X175" i="5" s="1"/>
  <c r="J176" i="5"/>
  <c r="F176" i="5"/>
  <c r="G176" i="5"/>
  <c r="H176" i="5"/>
  <c r="I176" i="5"/>
  <c r="R176" i="5"/>
  <c r="E176" i="5"/>
  <c r="X176" i="5" s="1"/>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s="1"/>
  <c r="J315" i="5"/>
  <c r="G315" i="5"/>
  <c r="I315" i="5"/>
  <c r="R315" i="5"/>
  <c r="F315" i="5"/>
  <c r="H315" i="5"/>
  <c r="E315" i="5"/>
  <c r="X315" i="5" s="1"/>
  <c r="H316" i="5"/>
  <c r="R316" i="5"/>
  <c r="I316" i="5"/>
  <c r="J316" i="5"/>
  <c r="G316" i="5"/>
  <c r="F316" i="5"/>
  <c r="E316" i="5"/>
  <c r="X316" i="5" s="1"/>
  <c r="G319" i="5"/>
  <c r="I319" i="5"/>
  <c r="J319" i="5"/>
  <c r="R319" i="5"/>
  <c r="H319" i="5"/>
  <c r="F319" i="5"/>
  <c r="E319" i="5"/>
  <c r="X319" i="5" s="1"/>
  <c r="R320" i="5"/>
  <c r="I320" i="5"/>
  <c r="H320" i="5"/>
  <c r="F320" i="5"/>
  <c r="G320" i="5"/>
  <c r="J320" i="5"/>
  <c r="E320" i="5"/>
  <c r="X320" i="5" s="1"/>
  <c r="I321" i="5"/>
  <c r="F321" i="5"/>
  <c r="H321" i="5"/>
  <c r="R321" i="5"/>
  <c r="J321" i="5"/>
  <c r="I408" i="5"/>
  <c r="H408" i="5"/>
  <c r="R408" i="5"/>
  <c r="E408" i="5"/>
  <c r="X408" i="5" s="1"/>
  <c r="I410" i="5"/>
  <c r="H410" i="5"/>
  <c r="F410" i="5"/>
  <c r="G410" i="5"/>
  <c r="R410" i="5"/>
  <c r="J410" i="5"/>
  <c r="E410" i="5"/>
  <c r="X410" i="5" s="1"/>
  <c r="R411" i="5"/>
  <c r="H411" i="5"/>
  <c r="F411" i="5"/>
  <c r="J411" i="5"/>
  <c r="I411" i="5"/>
  <c r="G411" i="5"/>
  <c r="E411" i="5"/>
  <c r="X411" i="5" s="1"/>
  <c r="I412" i="5"/>
  <c r="J412" i="5"/>
  <c r="G412" i="5"/>
  <c r="F412" i="5"/>
  <c r="H412" i="5"/>
  <c r="R412" i="5"/>
  <c r="E412" i="5"/>
  <c r="X412" i="5" s="1"/>
  <c r="I413" i="5"/>
  <c r="J413" i="5"/>
  <c r="F413" i="5"/>
  <c r="H413" i="5"/>
  <c r="R413" i="5"/>
  <c r="G413" i="5"/>
  <c r="E413" i="5"/>
  <c r="X413" i="5" s="1"/>
  <c r="G414" i="5"/>
  <c r="J414" i="5"/>
  <c r="I414" i="5"/>
  <c r="R414" i="5"/>
  <c r="H414" i="5"/>
  <c r="F414" i="5"/>
  <c r="E414" i="5"/>
  <c r="X414" i="5" s="1"/>
  <c r="J416" i="5"/>
  <c r="R416" i="5"/>
  <c r="F416" i="5"/>
  <c r="G416" i="5"/>
  <c r="I416" i="5"/>
  <c r="H416" i="5"/>
  <c r="E416" i="5"/>
  <c r="X416" i="5" s="1"/>
  <c r="I417" i="5"/>
  <c r="H417" i="5"/>
  <c r="G417" i="5"/>
  <c r="R417" i="5"/>
  <c r="J417" i="5"/>
  <c r="F417" i="5"/>
  <c r="E417" i="5"/>
  <c r="X417" i="5" s="1"/>
  <c r="I418" i="5"/>
  <c r="F418" i="5"/>
  <c r="J418" i="5"/>
  <c r="G418" i="5"/>
  <c r="R418" i="5"/>
  <c r="H418" i="5"/>
  <c r="E418" i="5"/>
  <c r="X418" i="5" s="1"/>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s="1"/>
  <c r="F435" i="5"/>
  <c r="J435" i="5"/>
  <c r="R435" i="5"/>
  <c r="H435" i="5"/>
  <c r="I435" i="5"/>
  <c r="G435" i="5"/>
  <c r="E435" i="5"/>
  <c r="X435" i="5" s="1"/>
  <c r="G437" i="5"/>
  <c r="F437" i="5"/>
  <c r="I437" i="5"/>
  <c r="J437" i="5"/>
  <c r="H437" i="5"/>
  <c r="R437" i="5"/>
  <c r="E437" i="5"/>
  <c r="X437" i="5" s="1"/>
  <c r="I439" i="5"/>
  <c r="F439" i="5"/>
  <c r="R439" i="5"/>
  <c r="H439" i="5"/>
  <c r="J439" i="5"/>
  <c r="G439" i="5"/>
  <c r="E439" i="5"/>
  <c r="X439" i="5" s="1"/>
  <c r="G440" i="5"/>
  <c r="R440" i="5"/>
  <c r="F440" i="5"/>
  <c r="H440" i="5"/>
  <c r="I440" i="5"/>
  <c r="J440" i="5"/>
  <c r="E440" i="5"/>
  <c r="X440" i="5" s="1"/>
  <c r="J441" i="5"/>
  <c r="I441" i="5"/>
  <c r="H441" i="5"/>
  <c r="G441" i="5"/>
  <c r="R441" i="5"/>
  <c r="F441" i="5"/>
  <c r="E441" i="5"/>
  <c r="X441" i="5" s="1"/>
  <c r="H442" i="5"/>
  <c r="I442" i="5"/>
  <c r="F442" i="5"/>
  <c r="J442" i="5"/>
  <c r="R442" i="5"/>
  <c r="G442" i="5"/>
  <c r="E442" i="5"/>
  <c r="X442" i="5" s="1"/>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s="1"/>
  <c r="I451" i="5"/>
  <c r="R451" i="5"/>
  <c r="G451" i="5"/>
  <c r="J451" i="5"/>
  <c r="F451" i="5"/>
  <c r="H451" i="5"/>
  <c r="E451" i="5"/>
  <c r="X451" i="5" s="1"/>
  <c r="G452" i="5"/>
  <c r="J452" i="5"/>
  <c r="H452" i="5"/>
  <c r="F452" i="5"/>
  <c r="R452" i="5"/>
  <c r="I452" i="5"/>
  <c r="E452" i="5"/>
  <c r="X452" i="5" s="1"/>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s="1"/>
  <c r="I459" i="5"/>
  <c r="R459" i="5"/>
  <c r="G459" i="5"/>
  <c r="J459" i="5"/>
  <c r="H459" i="5"/>
  <c r="F459" i="5"/>
  <c r="E459" i="5"/>
  <c r="X459" i="5" s="1"/>
  <c r="I460" i="5"/>
  <c r="F460" i="5"/>
  <c r="G460" i="5"/>
  <c r="J460" i="5"/>
  <c r="H460" i="5"/>
  <c r="R460" i="5"/>
  <c r="E460" i="5"/>
  <c r="X460" i="5" s="1"/>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s="1"/>
  <c r="J467" i="5"/>
  <c r="G467" i="5"/>
  <c r="R467" i="5"/>
  <c r="F467" i="5"/>
  <c r="I467" i="5"/>
  <c r="H467" i="5"/>
  <c r="E467" i="5"/>
  <c r="X467" i="5" s="1"/>
  <c r="H468" i="5"/>
  <c r="R468" i="5"/>
  <c r="G468" i="5"/>
  <c r="J468" i="5"/>
  <c r="F468" i="5"/>
  <c r="I468" i="5"/>
  <c r="E468" i="5"/>
  <c r="X468" i="5" s="1"/>
  <c r="F469" i="5"/>
  <c r="I469" i="5"/>
  <c r="J469" i="5"/>
  <c r="H469" i="5"/>
  <c r="R469" i="5"/>
  <c r="G469" i="5"/>
  <c r="E469" i="5"/>
  <c r="X469" i="5" s="1"/>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s="1"/>
  <c r="I482" i="5"/>
  <c r="F482" i="5"/>
  <c r="H482" i="5"/>
  <c r="J482" i="5"/>
  <c r="G482" i="5"/>
  <c r="R482" i="5"/>
  <c r="E482" i="5"/>
  <c r="X482" i="5" s="1"/>
  <c r="G483" i="5"/>
  <c r="H483" i="5"/>
  <c r="I483" i="5"/>
  <c r="R483" i="5"/>
  <c r="F483" i="5"/>
  <c r="J483" i="5"/>
  <c r="E483" i="5"/>
  <c r="X483" i="5" s="1"/>
  <c r="G484" i="5"/>
  <c r="I484" i="5"/>
  <c r="J484" i="5"/>
  <c r="H484" i="5"/>
  <c r="R484" i="5"/>
  <c r="F484" i="5"/>
  <c r="E484" i="5"/>
  <c r="X484" i="5" s="1"/>
  <c r="G485" i="5"/>
  <c r="R485" i="5"/>
  <c r="H485" i="5"/>
  <c r="I485" i="5"/>
  <c r="J485" i="5"/>
  <c r="F485" i="5"/>
  <c r="E485" i="5"/>
  <c r="X485" i="5" s="1"/>
  <c r="F487" i="5"/>
  <c r="R487" i="5"/>
  <c r="I487" i="5"/>
  <c r="H487" i="5"/>
  <c r="J487" i="5"/>
  <c r="G487" i="5"/>
  <c r="E487" i="5"/>
  <c r="X487" i="5" s="1"/>
  <c r="I490" i="5"/>
  <c r="R490" i="5"/>
  <c r="J490" i="5"/>
  <c r="F490" i="5"/>
  <c r="H490" i="5"/>
  <c r="G490" i="5"/>
  <c r="E490" i="5"/>
  <c r="X490" i="5" s="1"/>
  <c r="F491" i="5"/>
  <c r="G491" i="5"/>
  <c r="R491" i="5"/>
  <c r="J491" i="5"/>
  <c r="H491" i="5"/>
  <c r="I491" i="5"/>
  <c r="E491" i="5"/>
  <c r="X491" i="5" s="1"/>
  <c r="J492" i="5"/>
  <c r="H492" i="5"/>
  <c r="R492" i="5"/>
  <c r="I492" i="5"/>
  <c r="G492" i="5"/>
  <c r="F492" i="5"/>
  <c r="E492" i="5"/>
  <c r="X492" i="5" s="1"/>
  <c r="F493" i="5"/>
  <c r="I493" i="5"/>
  <c r="H493" i="5"/>
  <c r="G493" i="5"/>
  <c r="R493" i="5"/>
  <c r="J493" i="5"/>
  <c r="E493" i="5"/>
  <c r="X493" i="5" s="1"/>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s="1"/>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s="1"/>
  <c r="J509" i="5"/>
  <c r="F509" i="5"/>
  <c r="G509" i="5"/>
  <c r="H509" i="5"/>
  <c r="R509" i="5"/>
  <c r="I509" i="5"/>
  <c r="E509" i="5"/>
  <c r="X509" i="5" s="1"/>
  <c r="R510" i="5"/>
  <c r="G510" i="5"/>
  <c r="F510" i="5"/>
  <c r="I510" i="5"/>
  <c r="H510" i="5"/>
  <c r="J510" i="5"/>
  <c r="E510" i="5"/>
  <c r="X510" i="5" s="1"/>
  <c r="G511" i="5"/>
  <c r="F511" i="5"/>
  <c r="R511" i="5"/>
  <c r="H511" i="5"/>
  <c r="J511" i="5"/>
  <c r="I511" i="5"/>
  <c r="E511" i="5"/>
  <c r="X511" i="5" s="1"/>
  <c r="H512" i="5"/>
  <c r="F512" i="5"/>
  <c r="J512" i="5"/>
  <c r="R512" i="5"/>
  <c r="I512" i="5"/>
  <c r="G512" i="5"/>
  <c r="E512" i="5"/>
  <c r="X512" i="5" s="1"/>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s="1"/>
  <c r="H518" i="5"/>
  <c r="F518" i="5"/>
  <c r="R518" i="5"/>
  <c r="J518" i="5"/>
  <c r="I518" i="5"/>
  <c r="G518" i="5"/>
  <c r="E518" i="5"/>
  <c r="X518" i="5" s="1"/>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s="1"/>
  <c r="R528" i="5"/>
  <c r="F528" i="5"/>
  <c r="H528" i="5"/>
  <c r="J528" i="5"/>
  <c r="G528" i="5"/>
  <c r="I528" i="5"/>
  <c r="E528" i="5"/>
  <c r="X528" i="5" s="1"/>
  <c r="J530" i="5"/>
  <c r="I530" i="5"/>
  <c r="G530" i="5"/>
  <c r="F530" i="5"/>
  <c r="H530" i="5"/>
  <c r="R530" i="5"/>
  <c r="E530" i="5"/>
  <c r="X530" i="5" s="1"/>
  <c r="R531" i="5"/>
  <c r="J531" i="5"/>
  <c r="I531" i="5"/>
  <c r="G531" i="5"/>
  <c r="H531" i="5"/>
  <c r="F531" i="5"/>
  <c r="E531" i="5"/>
  <c r="X531" i="5" s="1"/>
  <c r="R532" i="5"/>
  <c r="F532" i="5"/>
  <c r="J532" i="5"/>
  <c r="G532" i="5"/>
  <c r="I532" i="5"/>
  <c r="H532" i="5"/>
  <c r="E532" i="5"/>
  <c r="X532" i="5" s="1"/>
  <c r="I533" i="5"/>
  <c r="R533" i="5"/>
  <c r="H533" i="5"/>
  <c r="G533" i="5"/>
  <c r="F533" i="5"/>
  <c r="J533" i="5"/>
  <c r="E533" i="5"/>
  <c r="X533" i="5" s="1"/>
  <c r="H535" i="5"/>
  <c r="F535" i="5"/>
  <c r="R535" i="5"/>
  <c r="J535" i="5"/>
  <c r="I535" i="5"/>
  <c r="G535" i="5"/>
  <c r="E535" i="5"/>
  <c r="X535" i="5" s="1"/>
  <c r="G536" i="5"/>
  <c r="R536" i="5"/>
  <c r="F536" i="5"/>
  <c r="H536" i="5"/>
  <c r="J536" i="5"/>
  <c r="I536" i="5"/>
  <c r="E536" i="5"/>
  <c r="X536" i="5" s="1"/>
  <c r="H537" i="5"/>
  <c r="G537" i="5"/>
  <c r="R537" i="5"/>
  <c r="J537" i="5"/>
  <c r="F537" i="5"/>
  <c r="I537" i="5"/>
  <c r="E537" i="5"/>
  <c r="X537" i="5" s="1"/>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s="1"/>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s="1"/>
  <c r="H552" i="5"/>
  <c r="F552" i="5"/>
  <c r="J552" i="5"/>
  <c r="G552" i="5"/>
  <c r="R552" i="5"/>
  <c r="I552" i="5"/>
  <c r="E552" i="5"/>
  <c r="X552" i="5" s="1"/>
  <c r="R553" i="5"/>
  <c r="I553" i="5"/>
  <c r="J553" i="5"/>
  <c r="G553" i="5"/>
  <c r="H553" i="5"/>
  <c r="F553" i="5"/>
  <c r="E553" i="5"/>
  <c r="X553" i="5" s="1"/>
  <c r="R554" i="5"/>
  <c r="I554" i="5"/>
  <c r="G554" i="5"/>
  <c r="J554" i="5"/>
  <c r="F554" i="5"/>
  <c r="H554" i="5"/>
  <c r="E554" i="5"/>
  <c r="X554" i="5" s="1"/>
  <c r="G555" i="5"/>
  <c r="H555" i="5"/>
  <c r="J555" i="5"/>
  <c r="F555" i="5"/>
  <c r="I555" i="5"/>
  <c r="R555" i="5"/>
  <c r="E555" i="5"/>
  <c r="X555" i="5" s="1"/>
  <c r="I556" i="5"/>
  <c r="F556" i="5"/>
  <c r="R556" i="5"/>
  <c r="H556" i="5"/>
  <c r="G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s="1"/>
  <c r="I565" i="5"/>
  <c r="G565" i="5"/>
  <c r="J565" i="5"/>
  <c r="R565" i="5"/>
  <c r="F565" i="5"/>
  <c r="H565" i="5"/>
  <c r="E565" i="5"/>
  <c r="X565" i="5" s="1"/>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J573" i="5"/>
  <c r="G573" i="5"/>
  <c r="H573" i="5"/>
  <c r="F573" i="5"/>
  <c r="I573" i="5"/>
  <c r="R573" i="5"/>
  <c r="E573" i="5"/>
  <c r="X573" i="5" s="1"/>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s="1"/>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s="1"/>
  <c r="H583" i="5"/>
  <c r="I583" i="5"/>
  <c r="R583" i="5"/>
  <c r="J583" i="5"/>
  <c r="F583" i="5"/>
  <c r="G583" i="5"/>
  <c r="E583" i="5"/>
  <c r="X583" i="5" s="1"/>
  <c r="F584" i="5"/>
  <c r="G584" i="5"/>
  <c r="J584" i="5"/>
  <c r="R584" i="5"/>
  <c r="H584" i="5"/>
  <c r="I584" i="5"/>
  <c r="E584" i="5"/>
  <c r="X584" i="5" s="1"/>
  <c r="I586" i="5"/>
  <c r="G586" i="5"/>
  <c r="R586" i="5"/>
  <c r="J586" i="5"/>
  <c r="F586" i="5"/>
  <c r="H586" i="5"/>
  <c r="E586" i="5"/>
  <c r="X586" i="5" s="1"/>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G592" i="5"/>
  <c r="F592" i="5"/>
  <c r="H592" i="5"/>
  <c r="I592" i="5"/>
  <c r="J592" i="5"/>
  <c r="R592" i="5"/>
  <c r="E592" i="5"/>
  <c r="X592" i="5" s="1"/>
  <c r="I594" i="5"/>
  <c r="F594" i="5"/>
  <c r="G594" i="5"/>
  <c r="J594" i="5"/>
  <c r="H594" i="5"/>
  <c r="R594" i="5"/>
  <c r="E594" i="5"/>
  <c r="X594" i="5" s="1"/>
  <c r="I595" i="5"/>
  <c r="G595" i="5"/>
  <c r="J595" i="5"/>
  <c r="F595" i="5"/>
  <c r="R595" i="5"/>
  <c r="H595" i="5"/>
  <c r="E595" i="5"/>
  <c r="X595" i="5" s="1"/>
  <c r="G596" i="5"/>
  <c r="R596" i="5"/>
  <c r="J596" i="5"/>
  <c r="F596" i="5"/>
  <c r="I596" i="5"/>
  <c r="H596" i="5"/>
  <c r="E596" i="5"/>
  <c r="X596" i="5" s="1"/>
  <c r="I597" i="5"/>
  <c r="J597" i="5"/>
  <c r="F597" i="5"/>
  <c r="R597" i="5"/>
  <c r="G597" i="5"/>
  <c r="H597" i="5"/>
  <c r="E597" i="5"/>
  <c r="X597" i="5" s="1"/>
  <c r="F598" i="5"/>
  <c r="G598" i="5"/>
  <c r="R598" i="5"/>
  <c r="J598" i="5"/>
  <c r="I598" i="5"/>
  <c r="H598" i="5"/>
  <c r="E598" i="5"/>
  <c r="X598" i="5" s="1"/>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s="1"/>
  <c r="R324" i="5"/>
  <c r="G324" i="5"/>
  <c r="H324" i="5"/>
  <c r="F324" i="5"/>
  <c r="I324" i="5"/>
  <c r="J324" i="5"/>
  <c r="E324" i="5"/>
  <c r="X324" i="5" s="1"/>
  <c r="J330" i="5"/>
  <c r="I330" i="5"/>
  <c r="F330" i="5"/>
  <c r="G330" i="5"/>
  <c r="R330" i="5"/>
  <c r="H330" i="5"/>
  <c r="E330" i="5"/>
  <c r="X330" i="5" s="1"/>
  <c r="R332" i="5"/>
  <c r="F332" i="5"/>
  <c r="I332" i="5"/>
  <c r="J332" i="5"/>
  <c r="G332" i="5"/>
  <c r="H332" i="5"/>
  <c r="E332" i="5"/>
  <c r="X332" i="5" s="1"/>
  <c r="H334" i="5"/>
  <c r="J334" i="5"/>
  <c r="G334" i="5"/>
  <c r="R334" i="5"/>
  <c r="F334" i="5"/>
  <c r="I334" i="5"/>
  <c r="E334" i="5"/>
  <c r="X334" i="5" s="1"/>
  <c r="R336" i="5"/>
  <c r="F336" i="5"/>
  <c r="I336" i="5"/>
  <c r="J336" i="5"/>
  <c r="H336" i="5"/>
  <c r="G336" i="5"/>
  <c r="E336" i="5"/>
  <c r="X336" i="5" s="1"/>
  <c r="G339" i="5"/>
  <c r="H339" i="5"/>
  <c r="R339" i="5"/>
  <c r="I339" i="5"/>
  <c r="J339" i="5"/>
  <c r="F339" i="5"/>
  <c r="E339" i="5"/>
  <c r="X339" i="5" s="1"/>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J350" i="5"/>
  <c r="I350" i="5"/>
  <c r="G350" i="5"/>
  <c r="F350" i="5"/>
  <c r="R350" i="5"/>
  <c r="H350" i="5"/>
  <c r="E350" i="5"/>
  <c r="X350" i="5" s="1"/>
  <c r="J351" i="5"/>
  <c r="F351" i="5"/>
  <c r="H351" i="5"/>
  <c r="R351" i="5"/>
  <c r="I351" i="5"/>
  <c r="G351" i="5"/>
  <c r="E351" i="5"/>
  <c r="X351" i="5" s="1"/>
  <c r="F355" i="5"/>
  <c r="G355" i="5"/>
  <c r="R355" i="5"/>
  <c r="H355" i="5"/>
  <c r="J355" i="5"/>
  <c r="I355" i="5"/>
  <c r="E355" i="5"/>
  <c r="X355" i="5" s="1"/>
  <c r="G357" i="5"/>
  <c r="F357" i="5"/>
  <c r="I357" i="5"/>
  <c r="H357" i="5"/>
  <c r="R357" i="5"/>
  <c r="J357" i="5"/>
  <c r="E357" i="5"/>
  <c r="X357" i="5" s="1"/>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s="1"/>
  <c r="J365" i="5"/>
  <c r="G365" i="5"/>
  <c r="R365" i="5"/>
  <c r="F365" i="5"/>
  <c r="H365" i="5"/>
  <c r="I365" i="5"/>
  <c r="E365" i="5"/>
  <c r="X365" i="5" s="1"/>
  <c r="J367" i="5"/>
  <c r="H367" i="5"/>
  <c r="I367" i="5"/>
  <c r="G367" i="5"/>
  <c r="R367" i="5"/>
  <c r="F367" i="5"/>
  <c r="E367" i="5"/>
  <c r="X367" i="5" s="1"/>
  <c r="H368" i="5"/>
  <c r="I368" i="5"/>
  <c r="F368" i="5"/>
  <c r="G368" i="5"/>
  <c r="R368" i="5"/>
  <c r="J368" i="5"/>
  <c r="E368" i="5"/>
  <c r="X368" i="5" s="1"/>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H375" i="5"/>
  <c r="F375" i="5"/>
  <c r="G375" i="5"/>
  <c r="I375" i="5"/>
  <c r="R375" i="5"/>
  <c r="J375" i="5"/>
  <c r="E375" i="5"/>
  <c r="X375" i="5" s="1"/>
  <c r="F376" i="5"/>
  <c r="H376" i="5"/>
  <c r="I376" i="5"/>
  <c r="R376" i="5"/>
  <c r="G376" i="5"/>
  <c r="J376" i="5"/>
  <c r="E376" i="5"/>
  <c r="X376" i="5" s="1"/>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J402" i="5"/>
  <c r="I402" i="5"/>
  <c r="H402" i="5"/>
  <c r="F402" i="5"/>
  <c r="G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s="1"/>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s="1"/>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s="1"/>
  <c r="J1920" i="5"/>
  <c r="G1920" i="5"/>
  <c r="F1920" i="5"/>
  <c r="I1920" i="5"/>
  <c r="R1920" i="5"/>
  <c r="H1920" i="5"/>
  <c r="E1920" i="5"/>
  <c r="X1920" i="5" s="1"/>
  <c r="J1923" i="5"/>
  <c r="G1923" i="5"/>
  <c r="R1923" i="5"/>
  <c r="F1923" i="5"/>
  <c r="H1923" i="5"/>
  <c r="I1923" i="5"/>
  <c r="E1923" i="5"/>
  <c r="X1923" i="5" s="1"/>
  <c r="H1924" i="5"/>
  <c r="F1924" i="5"/>
  <c r="I1924" i="5"/>
  <c r="R1924" i="5"/>
  <c r="G1924" i="5"/>
  <c r="J1924" i="5"/>
  <c r="E1924" i="5"/>
  <c r="X1924" i="5" s="1"/>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s="1"/>
  <c r="R1980" i="5"/>
  <c r="H1980" i="5"/>
  <c r="I1980" i="5"/>
  <c r="G1980" i="5"/>
  <c r="F1980" i="5"/>
  <c r="J1980" i="5"/>
  <c r="E1980" i="5"/>
  <c r="X1980" i="5" s="1"/>
  <c r="J1981" i="5"/>
  <c r="F1981" i="5"/>
  <c r="R1981" i="5"/>
  <c r="H1981" i="5"/>
  <c r="G1981" i="5"/>
  <c r="I1981" i="5"/>
  <c r="E1981" i="5"/>
  <c r="X1981" i="5" s="1"/>
  <c r="J1982" i="5"/>
  <c r="F1982" i="5"/>
  <c r="G1982" i="5"/>
  <c r="I1982" i="5"/>
  <c r="H1982" i="5"/>
  <c r="R1982" i="5"/>
  <c r="E1982" i="5"/>
  <c r="X1982" i="5" s="1"/>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s="1"/>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s="1"/>
  <c r="I2052" i="5"/>
  <c r="R2052" i="5"/>
  <c r="F2052" i="5"/>
  <c r="H2052" i="5"/>
  <c r="J2052" i="5"/>
  <c r="G2052" i="5"/>
  <c r="E2052" i="5"/>
  <c r="X2052" i="5" s="1"/>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s="1"/>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s="1"/>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s="1"/>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s="1"/>
  <c r="I2144" i="5"/>
  <c r="G2144" i="5"/>
  <c r="R2144" i="5"/>
  <c r="F2144" i="5"/>
  <c r="H2144" i="5"/>
  <c r="J2144" i="5"/>
  <c r="E2144" i="5"/>
  <c r="X2144" i="5" s="1"/>
  <c r="H2145" i="5"/>
  <c r="J2145" i="5"/>
  <c r="F2145" i="5"/>
  <c r="I2145" i="5"/>
  <c r="G2145" i="5"/>
  <c r="R2145" i="5"/>
  <c r="E2145" i="5"/>
  <c r="X2145" i="5" s="1"/>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s="1"/>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s="1"/>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s="1"/>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G2282" i="5"/>
  <c r="I2282" i="5"/>
  <c r="J2282" i="5"/>
  <c r="F2282" i="5"/>
  <c r="R2282" i="5"/>
  <c r="E2282" i="5"/>
  <c r="X2282" i="5" s="1"/>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J601" i="5"/>
  <c r="R601" i="5"/>
  <c r="H601" i="5"/>
  <c r="I601" i="5"/>
  <c r="G601" i="5"/>
  <c r="F601" i="5"/>
  <c r="E601" i="5"/>
  <c r="X601" i="5" s="1"/>
  <c r="E602" i="5"/>
  <c r="X602" i="5" s="1"/>
  <c r="G602" i="5"/>
  <c r="H602" i="5"/>
  <c r="F602" i="5"/>
  <c r="J602" i="5"/>
  <c r="I602" i="5"/>
  <c r="R602" i="5"/>
  <c r="R603" i="5"/>
  <c r="F603" i="5"/>
  <c r="H603" i="5"/>
  <c r="G603" i="5"/>
  <c r="J603" i="5"/>
  <c r="I603" i="5"/>
  <c r="E603" i="5"/>
  <c r="X603" i="5" s="1"/>
  <c r="H604" i="5"/>
  <c r="I604" i="5"/>
  <c r="R604" i="5"/>
  <c r="J604" i="5"/>
  <c r="G604" i="5"/>
  <c r="F604" i="5"/>
  <c r="E604" i="5"/>
  <c r="X604" i="5" s="1"/>
  <c r="F605" i="5"/>
  <c r="R605" i="5"/>
  <c r="H605" i="5"/>
  <c r="G605" i="5"/>
  <c r="E605" i="5"/>
  <c r="X605" i="5" s="1"/>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s="1"/>
  <c r="J609" i="5"/>
  <c r="R609" i="5"/>
  <c r="F609" i="5"/>
  <c r="H610" i="5"/>
  <c r="R610" i="5"/>
  <c r="F610" i="5"/>
  <c r="I610" i="5"/>
  <c r="E610" i="5"/>
  <c r="X610" i="5" s="1"/>
  <c r="G610" i="5"/>
  <c r="J610" i="5"/>
  <c r="I611" i="5"/>
  <c r="J611" i="5"/>
  <c r="F611" i="5"/>
  <c r="G611" i="5"/>
  <c r="E611" i="5"/>
  <c r="X611" i="5" s="1"/>
  <c r="R611" i="5"/>
  <c r="H611" i="5"/>
  <c r="E612" i="5"/>
  <c r="X612" i="5" s="1"/>
  <c r="I612" i="5"/>
  <c r="R612" i="5"/>
  <c r="J612" i="5"/>
  <c r="F612" i="5"/>
  <c r="G612" i="5"/>
  <c r="H612" i="5"/>
  <c r="F613" i="5"/>
  <c r="E613" i="5"/>
  <c r="X613" i="5" s="1"/>
  <c r="R613" i="5"/>
  <c r="J613" i="5"/>
  <c r="G613" i="5"/>
  <c r="H613" i="5"/>
  <c r="I613" i="5"/>
  <c r="I614" i="5"/>
  <c r="G614" i="5"/>
  <c r="H614" i="5"/>
  <c r="R614" i="5"/>
  <c r="F614" i="5"/>
  <c r="E614" i="5"/>
  <c r="X614" i="5" s="1"/>
  <c r="J614" i="5"/>
  <c r="J615" i="5"/>
  <c r="G615" i="5"/>
  <c r="F615" i="5"/>
  <c r="I615" i="5"/>
  <c r="H615" i="5"/>
  <c r="R615" i="5"/>
  <c r="E615" i="5"/>
  <c r="X615" i="5" s="1"/>
  <c r="G616" i="5"/>
  <c r="J616" i="5"/>
  <c r="I616" i="5"/>
  <c r="H616" i="5"/>
  <c r="F616" i="5"/>
  <c r="R616" i="5"/>
  <c r="E616" i="5"/>
  <c r="X616" i="5" s="1"/>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1" i="5"/>
  <c r="J621" i="5"/>
  <c r="E621" i="5"/>
  <c r="X621" i="5" s="1"/>
  <c r="I621" i="5"/>
  <c r="F622" i="5"/>
  <c r="J622" i="5"/>
  <c r="H622" i="5"/>
  <c r="G622" i="5"/>
  <c r="R622" i="5"/>
  <c r="E622" i="5"/>
  <c r="X622" i="5" s="1"/>
  <c r="I622" i="5"/>
  <c r="H623" i="5"/>
  <c r="G623" i="5"/>
  <c r="I623" i="5"/>
  <c r="F623" i="5"/>
  <c r="E623" i="5"/>
  <c r="X623" i="5" s="1"/>
  <c r="J623" i="5"/>
  <c r="R623" i="5"/>
  <c r="J624" i="5"/>
  <c r="E624" i="5"/>
  <c r="X624" i="5" s="1"/>
  <c r="R624" i="5"/>
  <c r="H624" i="5"/>
  <c r="G624" i="5"/>
  <c r="F624" i="5"/>
  <c r="I624"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E631" i="5"/>
  <c r="X631" i="5" s="1"/>
  <c r="H631" i="5"/>
  <c r="I631" i="5"/>
  <c r="F631" i="5"/>
  <c r="J631" i="5"/>
  <c r="R631" i="5"/>
  <c r="I632" i="5"/>
  <c r="J632" i="5"/>
  <c r="H632" i="5"/>
  <c r="G632" i="5"/>
  <c r="R632" i="5"/>
  <c r="F632" i="5"/>
  <c r="E632" i="5"/>
  <c r="X632" i="5" s="1"/>
  <c r="H634" i="5"/>
  <c r="R634" i="5"/>
  <c r="J634" i="5"/>
  <c r="E634" i="5"/>
  <c r="X634" i="5" s="1"/>
  <c r="F634" i="5"/>
  <c r="I634" i="5"/>
  <c r="G634" i="5"/>
  <c r="E635" i="5"/>
  <c r="X635" i="5" s="1"/>
  <c r="I635" i="5"/>
  <c r="F635" i="5"/>
  <c r="R635" i="5"/>
  <c r="G635" i="5"/>
  <c r="J635" i="5"/>
  <c r="H635" i="5"/>
  <c r="I636" i="5"/>
  <c r="H636" i="5"/>
  <c r="R636" i="5"/>
  <c r="E636" i="5"/>
  <c r="X636" i="5" s="1"/>
  <c r="G636" i="5"/>
  <c r="F636" i="5"/>
  <c r="J636" i="5"/>
  <c r="F637" i="5"/>
  <c r="E637" i="5"/>
  <c r="X637" i="5" s="1"/>
  <c r="H637" i="5"/>
  <c r="R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s="1"/>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s="1"/>
  <c r="F654" i="5"/>
  <c r="G654" i="5"/>
  <c r="H654" i="5"/>
  <c r="R654" i="5"/>
  <c r="J654" i="5"/>
  <c r="I654" i="5"/>
  <c r="R655" i="5"/>
  <c r="G655" i="5"/>
  <c r="I655" i="5"/>
  <c r="H655" i="5"/>
  <c r="F655" i="5"/>
  <c r="E655" i="5"/>
  <c r="X655" i="5" s="1"/>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s="1"/>
  <c r="G681" i="5"/>
  <c r="F682" i="5"/>
  <c r="I682" i="5"/>
  <c r="R682" i="5"/>
  <c r="H682" i="5"/>
  <c r="G682" i="5"/>
  <c r="E682" i="5"/>
  <c r="X682" i="5" s="1"/>
  <c r="J682" i="5"/>
  <c r="G683" i="5"/>
  <c r="H683" i="5"/>
  <c r="E683" i="5"/>
  <c r="X683" i="5" s="1"/>
  <c r="J683" i="5"/>
  <c r="I683" i="5"/>
  <c r="R683" i="5"/>
  <c r="F683" i="5"/>
  <c r="R684" i="5"/>
  <c r="H684" i="5"/>
  <c r="G684" i="5"/>
  <c r="J684" i="5"/>
  <c r="F684" i="5"/>
  <c r="E684" i="5"/>
  <c r="X684" i="5" s="1"/>
  <c r="I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s="1"/>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s="1"/>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s="1"/>
  <c r="J748" i="5"/>
  <c r="I748" i="5"/>
  <c r="H748" i="5"/>
  <c r="F748" i="5"/>
  <c r="G748" i="5"/>
  <c r="E749" i="5"/>
  <c r="X749" i="5" s="1"/>
  <c r="F749" i="5"/>
  <c r="R749" i="5"/>
  <c r="G749" i="5"/>
  <c r="I749" i="5"/>
  <c r="H749" i="5"/>
  <c r="J749" i="5"/>
  <c r="G750" i="5"/>
  <c r="F750" i="5"/>
  <c r="I750" i="5"/>
  <c r="R750" i="5"/>
  <c r="H750" i="5"/>
  <c r="E750" i="5"/>
  <c r="X750" i="5" s="1"/>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s="1"/>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s="1"/>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s="1"/>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s="1"/>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s="1"/>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s="1"/>
  <c r="F801" i="5"/>
  <c r="J801" i="5"/>
  <c r="G801" i="5"/>
  <c r="H801" i="5"/>
  <c r="J802" i="5"/>
  <c r="E802" i="5"/>
  <c r="X802" i="5" s="1"/>
  <c r="I802" i="5"/>
  <c r="H802" i="5"/>
  <c r="G802" i="5"/>
  <c r="R802" i="5"/>
  <c r="F802" i="5"/>
  <c r="H803" i="5"/>
  <c r="R803" i="5"/>
  <c r="G803" i="5"/>
  <c r="E803" i="5"/>
  <c r="X803" i="5" s="1"/>
  <c r="J803" i="5"/>
  <c r="I803" i="5"/>
  <c r="F803" i="5"/>
  <c r="E804" i="5"/>
  <c r="X804" i="5" s="1"/>
  <c r="R804" i="5"/>
  <c r="I804" i="5"/>
  <c r="J804" i="5"/>
  <c r="G804" i="5"/>
  <c r="F804" i="5"/>
  <c r="H804" i="5"/>
  <c r="E805" i="5"/>
  <c r="X805" i="5" s="1"/>
  <c r="H805" i="5"/>
  <c r="R805" i="5"/>
  <c r="I805" i="5"/>
  <c r="G805" i="5"/>
  <c r="F805" i="5"/>
  <c r="J805" i="5"/>
  <c r="F806" i="5"/>
  <c r="I806" i="5"/>
  <c r="H806" i="5"/>
  <c r="E806" i="5"/>
  <c r="X806" i="5" s="1"/>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s="1"/>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s="1"/>
  <c r="R831" i="5"/>
  <c r="E832" i="5"/>
  <c r="X832" i="5" s="1"/>
  <c r="F832" i="5"/>
  <c r="J832" i="5"/>
  <c r="I832" i="5"/>
  <c r="G832" i="5"/>
  <c r="H832" i="5"/>
  <c r="R832" i="5"/>
  <c r="F833" i="5"/>
  <c r="R833" i="5"/>
  <c r="E833" i="5"/>
  <c r="X833" i="5" s="1"/>
  <c r="H833" i="5"/>
  <c r="I833" i="5"/>
  <c r="J833" i="5"/>
  <c r="G833" i="5"/>
  <c r="E834" i="5"/>
  <c r="X834" i="5" s="1"/>
  <c r="J834" i="5"/>
  <c r="G834" i="5"/>
  <c r="F834" i="5"/>
  <c r="R834" i="5"/>
  <c r="H834" i="5"/>
  <c r="I834" i="5"/>
  <c r="F835" i="5"/>
  <c r="G835" i="5"/>
  <c r="H835" i="5"/>
  <c r="R835" i="5"/>
  <c r="J835" i="5"/>
  <c r="E835" i="5"/>
  <c r="X835" i="5" s="1"/>
  <c r="I835" i="5"/>
  <c r="F836" i="5"/>
  <c r="G836" i="5"/>
  <c r="I836" i="5"/>
  <c r="J836" i="5"/>
  <c r="H836" i="5"/>
  <c r="R836" i="5"/>
  <c r="E836" i="5"/>
  <c r="X836" i="5" s="1"/>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s="1"/>
  <c r="J848" i="5"/>
  <c r="F848" i="5"/>
  <c r="G848" i="5"/>
  <c r="R848" i="5"/>
  <c r="H848" i="5"/>
  <c r="I848" i="5"/>
  <c r="H850" i="5"/>
  <c r="F850" i="5"/>
  <c r="E850" i="5"/>
  <c r="X850" i="5" s="1"/>
  <c r="J850" i="5"/>
  <c r="I850" i="5"/>
  <c r="R850" i="5"/>
  <c r="G850" i="5"/>
  <c r="H851" i="5"/>
  <c r="J851" i="5"/>
  <c r="E851" i="5"/>
  <c r="X851" i="5" s="1"/>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s="1"/>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J881" i="5"/>
  <c r="I881" i="5"/>
  <c r="F881" i="5"/>
  <c r="H881" i="5"/>
  <c r="E881" i="5"/>
  <c r="X881" i="5" s="1"/>
  <c r="G881" i="5"/>
  <c r="R881" i="5"/>
  <c r="E882" i="5"/>
  <c r="X882" i="5" s="1"/>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s="1"/>
  <c r="R899" i="5"/>
  <c r="G899" i="5"/>
  <c r="I899" i="5"/>
  <c r="F899" i="5"/>
  <c r="F900" i="5"/>
  <c r="J900" i="5"/>
  <c r="I900" i="5"/>
  <c r="G900" i="5"/>
  <c r="H900" i="5"/>
  <c r="R900" i="5"/>
  <c r="E900" i="5"/>
  <c r="X900" i="5" s="1"/>
  <c r="R901" i="5"/>
  <c r="E901" i="5"/>
  <c r="X901" i="5" s="1"/>
  <c r="J901" i="5"/>
  <c r="F901" i="5"/>
  <c r="I901" i="5"/>
  <c r="G901" i="5"/>
  <c r="H901" i="5"/>
  <c r="I903" i="5"/>
  <c r="H903" i="5"/>
  <c r="F903" i="5"/>
  <c r="R903" i="5"/>
  <c r="E903" i="5"/>
  <c r="X903" i="5" s="1"/>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I909" i="5"/>
  <c r="R909" i="5"/>
  <c r="H909" i="5"/>
  <c r="G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s="1"/>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s="1"/>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G931" i="5"/>
  <c r="I931" i="5"/>
  <c r="F931" i="5"/>
  <c r="E931" i="5"/>
  <c r="X931" i="5" s="1"/>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s="1"/>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s="1"/>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s="1"/>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s="1"/>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s="1"/>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s="1"/>
  <c r="F1571" i="5"/>
  <c r="I1571" i="5"/>
  <c r="G1571" i="5"/>
  <c r="R1571" i="5"/>
  <c r="H1571" i="5"/>
  <c r="E1572" i="5"/>
  <c r="X1572" i="5" s="1"/>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s="1"/>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s="1"/>
  <c r="G1686" i="5"/>
  <c r="R1686" i="5"/>
  <c r="I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s="1"/>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J50" i="5"/>
  <c r="I50" i="5"/>
  <c r="R50" i="5"/>
  <c r="H50" i="5"/>
  <c r="F50" i="5"/>
  <c r="E50" i="5"/>
  <c r="X50" i="5" s="1"/>
  <c r="J58" i="5"/>
  <c r="I58" i="5"/>
  <c r="H58" i="5"/>
  <c r="R58" i="5"/>
  <c r="F58" i="5"/>
  <c r="E58" i="5"/>
  <c r="X58" i="5" s="1"/>
  <c r="I66" i="5"/>
  <c r="H66" i="5"/>
  <c r="R66" i="5"/>
  <c r="F66" i="5"/>
  <c r="J66" i="5"/>
  <c r="E66" i="5"/>
  <c r="X66" i="5" s="1"/>
  <c r="F74" i="5"/>
  <c r="I74" i="5"/>
  <c r="H74" i="5"/>
  <c r="R74" i="5"/>
  <c r="J74" i="5"/>
  <c r="E74" i="5"/>
  <c r="X74" i="5" s="1"/>
  <c r="J137" i="5"/>
  <c r="I137" i="5"/>
  <c r="H137" i="5"/>
  <c r="F137" i="5"/>
  <c r="R137" i="5"/>
  <c r="E137" i="5"/>
  <c r="X137" i="5" s="1"/>
  <c r="J153" i="5"/>
  <c r="I153" i="5"/>
  <c r="F153" i="5"/>
  <c r="R153" i="5"/>
  <c r="H153" i="5"/>
  <c r="E153" i="5"/>
  <c r="X153" i="5" s="1"/>
  <c r="J169" i="5"/>
  <c r="I169" i="5"/>
  <c r="H169" i="5"/>
  <c r="R169" i="5"/>
  <c r="F169" i="5"/>
  <c r="E169" i="5"/>
  <c r="X169" i="5" s="1"/>
  <c r="J177" i="5"/>
  <c r="H177" i="5"/>
  <c r="R177" i="5"/>
  <c r="I177" i="5"/>
  <c r="F177" i="5"/>
  <c r="E177" i="5"/>
  <c r="X177" i="5" s="1"/>
  <c r="R201" i="5"/>
  <c r="F201" i="5"/>
  <c r="H201" i="5"/>
  <c r="I201" i="5"/>
  <c r="J201" i="5"/>
  <c r="E201" i="5"/>
  <c r="X201" i="5" s="1"/>
  <c r="J214" i="5"/>
  <c r="F214" i="5"/>
  <c r="I214" i="5"/>
  <c r="H214" i="5"/>
  <c r="R214" i="5"/>
  <c r="E214" i="5"/>
  <c r="X214" i="5" s="1"/>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I465" i="5"/>
  <c r="H465" i="5"/>
  <c r="J465" i="5"/>
  <c r="R465" i="5"/>
  <c r="F465" i="5"/>
  <c r="E465" i="5"/>
  <c r="X465" i="5" s="1"/>
  <c r="H470" i="5"/>
  <c r="J470" i="5"/>
  <c r="R470" i="5"/>
  <c r="I470" i="5"/>
  <c r="F470" i="5"/>
  <c r="E470" i="5"/>
  <c r="X470" i="5" s="1"/>
  <c r="F481" i="5"/>
  <c r="H481" i="5"/>
  <c r="I481" i="5"/>
  <c r="R481" i="5"/>
  <c r="J481" i="5"/>
  <c r="E481" i="5"/>
  <c r="X481" i="5" s="1"/>
  <c r="H486" i="5"/>
  <c r="R486" i="5"/>
  <c r="I486" i="5"/>
  <c r="J486" i="5"/>
  <c r="F486" i="5"/>
  <c r="E486" i="5"/>
  <c r="X486" i="5" s="1"/>
  <c r="H489" i="5"/>
  <c r="R489" i="5"/>
  <c r="J489" i="5"/>
  <c r="F489" i="5"/>
  <c r="I489" i="5"/>
  <c r="E489" i="5"/>
  <c r="X489" i="5" s="1"/>
  <c r="J502" i="5"/>
  <c r="R502" i="5"/>
  <c r="F502" i="5"/>
  <c r="H502" i="5"/>
  <c r="I502" i="5"/>
  <c r="E502" i="5"/>
  <c r="X502" i="5" s="1"/>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s="1"/>
  <c r="H561" i="5"/>
  <c r="F561" i="5"/>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s="1"/>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s="1"/>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s="1"/>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s="1"/>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V44" i="4"/>
  <c r="V45" i="4"/>
  <c r="W44" i="4"/>
  <c r="W43" i="4"/>
  <c r="X43" i="4" s="1"/>
  <c r="G114" i="6" l="1"/>
  <c r="I6" i="5"/>
  <c r="H6" i="5"/>
  <c r="G117" i="6"/>
  <c r="H117" i="6" s="1"/>
  <c r="D117" i="6" s="1"/>
  <c r="X6" i="5"/>
  <c r="J6" i="5"/>
  <c r="G6" i="5"/>
  <c r="F6" i="5"/>
  <c r="I5" i="5"/>
  <c r="H116" i="6"/>
  <c r="D116" i="6" s="1"/>
  <c r="H5" i="5"/>
  <c r="G5" i="5"/>
  <c r="E5" i="5"/>
  <c r="G119" i="6"/>
  <c r="G118" i="6"/>
  <c r="H118" i="6" s="1"/>
  <c r="D118" i="6" s="1"/>
  <c r="G115" i="6"/>
  <c r="F5" i="5"/>
  <c r="A76" i="6"/>
  <c r="M94" i="4"/>
  <c r="D32" i="6"/>
  <c r="K118" i="6"/>
  <c r="F76" i="6"/>
  <c r="H65" i="6"/>
  <c r="D65" i="6" s="1"/>
  <c r="H54" i="6"/>
  <c r="D54" i="6" s="1"/>
  <c r="A32" i="6"/>
  <c r="B124" i="4"/>
  <c r="C21" i="6"/>
  <c r="C43" i="6"/>
  <c r="B58" i="4"/>
  <c r="B70" i="4"/>
  <c r="C102" i="6"/>
  <c r="C32" i="6"/>
  <c r="C28" i="6"/>
  <c r="B82" i="4"/>
  <c r="M106" i="4"/>
  <c r="C65" i="6"/>
  <c r="K117" i="6"/>
  <c r="D31" i="6"/>
  <c r="C42" i="6"/>
  <c r="A75" i="6"/>
  <c r="C75" i="6"/>
  <c r="A31" i="6"/>
  <c r="C101" i="6"/>
  <c r="C31" i="6"/>
  <c r="C53" i="6"/>
  <c r="C20" i="6"/>
  <c r="F86" i="6"/>
  <c r="H86" i="6" s="1"/>
  <c r="D86" i="6" s="1"/>
  <c r="C64" i="6"/>
  <c r="F74" i="6"/>
  <c r="H63" i="6"/>
  <c r="D63" i="6" s="1"/>
  <c r="D30" i="6"/>
  <c r="K116" i="6"/>
  <c r="M44" i="4"/>
  <c r="A30" i="6"/>
  <c r="M68" i="4"/>
  <c r="C19" i="6"/>
  <c r="C41" i="6"/>
  <c r="C100" i="6"/>
  <c r="C30" i="6"/>
  <c r="A41" i="6"/>
  <c r="C52" i="6"/>
  <c r="M92" i="4"/>
  <c r="H40" i="6"/>
  <c r="D40" i="6" s="1"/>
  <c r="F51" i="6"/>
  <c r="F99" i="6"/>
  <c r="H99" i="6" s="1"/>
  <c r="D99" i="6" s="1"/>
  <c r="F115" i="6"/>
  <c r="B77" i="4"/>
  <c r="A60" i="6" s="1"/>
  <c r="B53" i="4"/>
  <c r="A38" i="6" s="1"/>
  <c r="A62" i="6"/>
  <c r="M79" i="4"/>
  <c r="A73" i="6"/>
  <c r="D65" i="4"/>
  <c r="C99" i="6"/>
  <c r="G18" i="6"/>
  <c r="H18" i="6" s="1"/>
  <c r="D18" i="6" s="1"/>
  <c r="D89" i="4"/>
  <c r="A29" i="6"/>
  <c r="B121" i="4"/>
  <c r="C22" i="6"/>
  <c r="B55" i="4"/>
  <c r="D53" i="4"/>
  <c r="C29" i="6"/>
  <c r="B67" i="4"/>
  <c r="C40" i="6"/>
  <c r="C18" i="6"/>
  <c r="F114" i="6"/>
  <c r="H39" i="6"/>
  <c r="D39" i="6" s="1"/>
  <c r="F94" i="6"/>
  <c r="H94" i="6" s="1"/>
  <c r="D94" i="6" s="1"/>
  <c r="F98" i="6"/>
  <c r="H98" i="6" s="1"/>
  <c r="D98" i="6" s="1"/>
  <c r="F50" i="6"/>
  <c r="M102" i="4"/>
  <c r="A83" i="6"/>
  <c r="B54" i="4"/>
  <c r="B66" i="4"/>
  <c r="C17" i="6"/>
  <c r="B78" i="4"/>
  <c r="B90" i="4"/>
  <c r="C98" i="6"/>
  <c r="C39" i="6"/>
  <c r="Y50" i="4"/>
  <c r="Y49" i="4"/>
  <c r="AB51" i="4"/>
  <c r="AC51" i="4" s="1"/>
  <c r="X47" i="4"/>
  <c r="X48" i="4"/>
  <c r="X42" i="4"/>
  <c r="Y42" i="4" s="1"/>
  <c r="B101" i="4"/>
  <c r="A82" i="6" s="1"/>
  <c r="V46" i="4"/>
  <c r="Z50" i="4"/>
  <c r="B119" i="4"/>
  <c r="A97" i="6" s="1"/>
  <c r="B65" i="4"/>
  <c r="A49" i="6" s="1"/>
  <c r="B117" i="4"/>
  <c r="A95" i="6" s="1"/>
  <c r="B115" i="4"/>
  <c r="A94" i="6" s="1"/>
  <c r="C44" i="6"/>
  <c r="D44" i="6"/>
  <c r="A77" i="6"/>
  <c r="A66" i="6"/>
  <c r="C33" i="6"/>
  <c r="K119" i="6"/>
  <c r="M125" i="4"/>
  <c r="A33" i="6"/>
  <c r="F55" i="6"/>
  <c r="F119" i="6"/>
  <c r="B137" i="4"/>
  <c r="A111" i="6" s="1"/>
  <c r="B89" i="4"/>
  <c r="A71" i="6" s="1"/>
  <c r="F103" i="6"/>
  <c r="H103" i="6" s="1"/>
  <c r="D103" i="6" s="1"/>
  <c r="B135" i="4"/>
  <c r="A110" i="6" s="1"/>
  <c r="B133" i="4"/>
  <c r="A109" i="6" s="1"/>
  <c r="B131" i="4"/>
  <c r="A108" i="6" s="1"/>
  <c r="C15" i="6"/>
  <c r="C13" i="6"/>
  <c r="C12" i="6"/>
  <c r="G77" i="4"/>
  <c r="G89" i="4"/>
  <c r="C11" i="6"/>
  <c r="G101" i="4"/>
  <c r="C10" i="6"/>
  <c r="C9" i="6"/>
  <c r="H112" i="6"/>
  <c r="C2" i="6"/>
  <c r="F6" i="6"/>
  <c r="H6" i="6" s="1"/>
  <c r="D6" i="6" s="1"/>
  <c r="G5" i="6"/>
  <c r="H5" i="6" s="1"/>
  <c r="G124" i="6" a="1"/>
  <c r="G124" i="6" s="1"/>
  <c r="H124" i="6" s="1"/>
  <c r="D124" i="6" s="1"/>
  <c r="G41" i="4"/>
  <c r="D114" i="4"/>
  <c r="G53" i="4"/>
  <c r="G65" i="4"/>
  <c r="D101" i="4"/>
  <c r="D77" i="4"/>
  <c r="S7" i="5"/>
  <c r="S6" i="5"/>
  <c r="C124" i="6" l="1"/>
  <c r="C117" i="6"/>
  <c r="C116" i="6"/>
  <c r="C118" i="6"/>
  <c r="H119" i="6"/>
  <c r="C119" i="6" s="1"/>
  <c r="H115" i="6"/>
  <c r="X5" i="5"/>
  <c r="M124" i="4"/>
  <c r="A102" i="6"/>
  <c r="M82" i="4"/>
  <c r="A65" i="6"/>
  <c r="C54" i="6"/>
  <c r="F111" i="6"/>
  <c r="H111" i="6" s="1"/>
  <c r="D111" i="6" s="1"/>
  <c r="F87" i="6"/>
  <c r="H87" i="6" s="1"/>
  <c r="H76" i="6"/>
  <c r="A54" i="6"/>
  <c r="M70" i="4"/>
  <c r="M58" i="4"/>
  <c r="A43" i="6"/>
  <c r="F110" i="6"/>
  <c r="H110" i="6" s="1"/>
  <c r="D110" i="6" s="1"/>
  <c r="C86" i="6"/>
  <c r="F108" i="6"/>
  <c r="H108" i="6" s="1"/>
  <c r="D108" i="6" s="1"/>
  <c r="C94" i="6"/>
  <c r="F109" i="6"/>
  <c r="H109" i="6" s="1"/>
  <c r="D109" i="6" s="1"/>
  <c r="F95" i="6"/>
  <c r="C63" i="6"/>
  <c r="F85" i="6"/>
  <c r="H85" i="6" s="1"/>
  <c r="H74" i="6"/>
  <c r="A51" i="6"/>
  <c r="M67" i="4"/>
  <c r="A40" i="6"/>
  <c r="M55" i="4"/>
  <c r="C111" i="6"/>
  <c r="M121" i="4"/>
  <c r="A99" i="6"/>
  <c r="H51" i="6"/>
  <c r="F62" i="6"/>
  <c r="M78" i="4"/>
  <c r="A61" i="6"/>
  <c r="B2" i="6"/>
  <c r="H114" i="6"/>
  <c r="A39" i="6"/>
  <c r="M54" i="4"/>
  <c r="M66" i="4"/>
  <c r="A50" i="6"/>
  <c r="F61" i="6"/>
  <c r="H50" i="6"/>
  <c r="M90" i="4"/>
  <c r="A72" i="6"/>
  <c r="AA50" i="4"/>
  <c r="AB50" i="4" s="1"/>
  <c r="W46" i="4"/>
  <c r="X46" i="4" s="1"/>
  <c r="W45" i="4"/>
  <c r="Y48" i="4"/>
  <c r="Y47" i="4"/>
  <c r="Z49" i="4"/>
  <c r="AA49" i="4" s="1"/>
  <c r="Z48" i="4"/>
  <c r="F96" i="6"/>
  <c r="H96" i="6" s="1"/>
  <c r="H95" i="6"/>
  <c r="C103" i="6"/>
  <c r="F66" i="6"/>
  <c r="H55" i="6"/>
  <c r="D5" i="6"/>
  <c r="C5" i="6"/>
  <c r="C6" i="6"/>
  <c r="C112" i="6"/>
  <c r="D112" i="6"/>
  <c r="S5" i="5"/>
  <c r="T6" i="5"/>
  <c r="D119" i="6" l="1"/>
  <c r="D115" i="6"/>
  <c r="C115" i="6"/>
  <c r="C108" i="6"/>
  <c r="D87" i="6"/>
  <c r="C87" i="6"/>
  <c r="C110" i="6"/>
  <c r="D76" i="6"/>
  <c r="C76" i="6"/>
  <c r="D85" i="6"/>
  <c r="C85" i="6"/>
  <c r="D74" i="6"/>
  <c r="C74" i="6"/>
  <c r="C109" i="6"/>
  <c r="H62" i="6"/>
  <c r="F73" i="6"/>
  <c r="D51" i="6"/>
  <c r="C51" i="6"/>
  <c r="D50" i="6"/>
  <c r="C50" i="6"/>
  <c r="H61" i="6"/>
  <c r="F72" i="6"/>
  <c r="D114" i="6"/>
  <c r="C114" i="6"/>
  <c r="AB49" i="4"/>
  <c r="AA48" i="4"/>
  <c r="AB48" i="4" s="1"/>
  <c r="Z47" i="4"/>
  <c r="AA47" i="4" s="1"/>
  <c r="X44" i="4"/>
  <c r="X45" i="4"/>
  <c r="Y46" i="4"/>
  <c r="Z46" i="4" s="1"/>
  <c r="Y45" i="4"/>
  <c r="AC49" i="4"/>
  <c r="AC50" i="4"/>
  <c r="D55" i="6"/>
  <c r="C55" i="6"/>
  <c r="H66" i="6"/>
  <c r="F77" i="6"/>
  <c r="D95" i="6"/>
  <c r="C95" i="6"/>
  <c r="D96" i="6"/>
  <c r="C96" i="6"/>
  <c r="T5" i="5"/>
  <c r="D62" i="6" l="1"/>
  <c r="C62" i="6"/>
  <c r="H73" i="6"/>
  <c r="F84" i="6"/>
  <c r="H84" i="6" s="1"/>
  <c r="H72" i="6"/>
  <c r="F83" i="6"/>
  <c r="H83" i="6" s="1"/>
  <c r="D61" i="6"/>
  <c r="C61" i="6"/>
  <c r="AA46" i="4"/>
  <c r="AB47" i="4"/>
  <c r="AB46" i="4"/>
  <c r="AC47" i="4"/>
  <c r="AC48" i="4"/>
  <c r="Z45" i="4"/>
  <c r="AA45" i="4" s="1"/>
  <c r="Y44" i="4"/>
  <c r="Z44" i="4" s="1"/>
  <c r="Y43" i="4"/>
  <c r="H77" i="6"/>
  <c r="H125" i="6" s="1"/>
  <c r="D2" i="6" s="1"/>
  <c r="F88" i="6"/>
  <c r="H88" i="6" s="1"/>
  <c r="D66" i="6"/>
  <c r="C66" i="6"/>
  <c r="D84" i="6" l="1"/>
  <c r="C84" i="6"/>
  <c r="D73" i="6"/>
  <c r="C73" i="6"/>
  <c r="D83" i="6"/>
  <c r="C83" i="6"/>
  <c r="D72" i="6"/>
  <c r="C72" i="6"/>
  <c r="AA44" i="4"/>
  <c r="AB44" i="4"/>
  <c r="AB45" i="4"/>
  <c r="AC45" i="4"/>
  <c r="AC46" i="4"/>
  <c r="Z43" i="4"/>
  <c r="AA43" i="4" s="1"/>
  <c r="Z42" i="4"/>
  <c r="AA42" i="4" s="1"/>
  <c r="D88" i="6"/>
  <c r="C88" i="6"/>
  <c r="C77" i="6"/>
  <c r="D77" i="6"/>
  <c r="AB42" i="4" l="1"/>
  <c r="AC42" i="4" s="1"/>
  <c r="AB43" i="4"/>
  <c r="AC44" i="4"/>
  <c r="AC4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<sst xmlns="http://schemas.openxmlformats.org/spreadsheetml/2006/main" count="29394" uniqueCount="20356">
  <si>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</si>
  <si>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</si>
  <si>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</si>
  <si>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</si>
  <si>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</si>
  <si>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</si>
  <si>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</si>
  <si>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</si>
  <si>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</si>
  <si>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</si>
  <si>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</si>
  <si>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</si>
  <si>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</si>
  <si>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</si>
  <si>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</si>
  <si>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</si>
  <si>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</si>
  <si>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</si>
  <si>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</si>
  <si>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</si>
  <si>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</si>
  <si>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</si>
  <si>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</si>
  <si>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</si>
  <si>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</si>
  <si>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</si>
  <si>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</si>
  <si>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</si>
  <si>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</si>
  <si>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</si>
  <si>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</si>
  <si>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</si>
  <si>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</si>
  <si>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</si>
  <si>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</si>
  <si>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</si>
  <si>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</si>
  <si>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</si>
  <si>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</si>
  <si>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</si>
  <si>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</si>
  <si>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</si>
  <si>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</si>
  <si>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</si>
  <si>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</si>
  <si>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</si>
  <si>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</si>
  <si>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</si>
  <si>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</si>
  <si>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</si>
  <si>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</si>
  <si>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</si>
  <si>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</si>
  <si>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</si>
  <si>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</si>
  <si>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</si>
  <si>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</si>
  <si>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</si>
  <si>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</si>
  <si>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</si>
  <si>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</si>
  <si>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</si>
  <si>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</si>
  <si>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</si>
  <si>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</si>
  <si>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</si>
  <si>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</si>
  <si>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</si>
  <si>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</si>
  <si>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</si>
  <si>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</si>
  <si>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</si>
  <si>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</si>
  <si>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</si>
  <si>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</si>
  <si>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</si>
  <si>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</si>
  <si>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</si>
  <si>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</si>
  <si>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</si>
  <si>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</si>
  <si>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</si>
  <si>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</si>
  <si>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</si>
  <si>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</si>
  <si>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</si>
  <si>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</si>
  <si>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</si>
  <si>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</si>
  <si>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</si>
  <si>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</si>
  <si>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</si>
  <si>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</si>
  <si>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</si>
  <si>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</si>
  <si>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</si>
  <si>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</si>
  <si>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</si>
  <si>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</si>
  <si>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</si>
  <si>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</si>
  <si>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</si>
  <si>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</si>
  <si>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</si>
  <si>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</si>
  <si>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</si>
  <si>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</si>
  <si>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</si>
  <si>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</si>
  <si>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</si>
  <si>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</si>
  <si>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</si>
  <si>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</si>
  <si>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</si>
  <si>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</si>
  <si>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</si>
  <si>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</si>
  <si>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</si>
  <si>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</si>
  <si>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</si>
  <si>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</si>
  <si>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</si>
  <si>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</si>
  <si>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</si>
  <si>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</si>
  <si>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</si>
  <si>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</si>
  <si>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</si>
  <si>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</si>
  <si>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</si>
  <si>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</si>
  <si>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</si>
  <si>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</si>
  <si>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</si>
  <si>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</si>
  <si>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</si>
  <si>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</si>
  <si>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</si>
  <si>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</si>
  <si>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</si>
  <si>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</si>
  <si>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</si>
  <si>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</si>
  <si>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</si>
  <si>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</si>
  <si>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</si>
  <si>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</si>
  <si>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</si>
  <si>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</si>
  <si>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</si>
  <si>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</si>
  <si>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</si>
  <si>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</si>
  <si>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</si>
  <si>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</si>
  <si>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</si>
  <si>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</si>
  <si>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</si>
  <si>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</si>
  <si>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</si>
  <si>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</si>
  <si>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</si>
  <si>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</si>
  <si>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</si>
  <si>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</si>
  <si>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</si>
  <si>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</si>
  <si>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</si>
  <si>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</si>
  <si>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</si>
  <si>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</si>
  <si>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</si>
  <si>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</si>
  <si>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</si>
  <si>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</si>
  <si>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</si>
  <si>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</si>
  <si>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</si>
  <si>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</si>
  <si>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</si>
  <si>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</si>
  <si>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</si>
  <si>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</si>
  <si>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</si>
  <si>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</si>
  <si>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</si>
  <si>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</si>
  <si>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</si>
  <si>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</si>
  <si>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</si>
  <si>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</si>
  <si>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</si>
  <si>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</si>
  <si>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</si>
  <si>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</si>
  <si>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</si>
  <si>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</si>
  <si>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</si>
  <si>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</si>
  <si>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</si>
  <si>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</si>
  <si>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</si>
  <si>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</si>
  <si>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</si>
  <si>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</si>
  <si>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</si>
  <si>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</si>
  <si>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</si>
  <si>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</si>
  <si>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</si>
  <si>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</si>
  <si>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</si>
  <si>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</si>
  <si>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</si>
  <si>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</si>
  <si>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</si>
  <si>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</si>
  <si>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</si>
  <si>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</si>
  <si>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</si>
  <si>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</si>
  <si>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</si>
  <si>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</si>
  <si>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</si>
  <si>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</si>
  <si>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</si>
  <si>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</si>
  <si>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</si>
  <si>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</si>
  <si>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</si>
  <si>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</si>
  <si>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</si>
  <si>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</si>
  <si>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</si>
  <si>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</si>
  <si>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</si>
  <si>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</si>
  <si>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</si>
  <si>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</si>
  <si>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</si>
  <si>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</si>
  <si>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</si>
  <si>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</si>
  <si>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</si>
  <si>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</si>
  <si>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</si>
  <si>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</si>
  <si>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</si>
  <si>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</si>
  <si>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</si>
  <si>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</si>
  <si>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</si>
  <si>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</si>
  <si>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</si>
  <si>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</si>
  <si>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</si>
  <si>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</si>
  <si>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</si>
  <si>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</si>
  <si>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</si>
  <si>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</si>
  <si>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</si>
  <si>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</si>
  <si>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</si>
  <si>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</si>
  <si>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</si>
  <si>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</si>
  <si>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</si>
  <si>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</si>
  <si>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</si>
  <si>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</si>
  <si>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</si>
  <si>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</si>
  <si>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</si>
  <si>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</si>
  <si>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</si>
  <si>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</si>
  <si>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</si>
  <si>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</si>
  <si>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</si>
  <si>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</si>
  <si>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</si>
  <si>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</si>
  <si>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</si>
  <si>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</si>
  <si>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</si>
  <si>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</si>
  <si>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</si>
  <si>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</si>
  <si>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</si>
  <si>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</si>
  <si>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</si>
  <si>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</si>
  <si>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</si>
  <si>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</si>
  <si>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</si>
  <si>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</si>
  <si>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</si>
  <si>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</si>
  <si>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</si>
  <si>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</si>
  <si>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</si>
  <si>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</si>
  <si>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</si>
  <si>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</si>
  <si>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</si>
  <si>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</si>
  <si>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</si>
  <si>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</si>
  <si>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</si>
  <si>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</si>
  <si>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</si>
  <si>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</si>
  <si>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</si>
  <si>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</si>
  <si>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</si>
  <si>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</si>
  <si>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</si>
  <si>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</si>
  <si>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</si>
  <si>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</si>
  <si>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</si>
  <si>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</si>
  <si>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</si>
  <si>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</si>
  <si>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</si>
  <si>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</si>
  <si>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</si>
  <si>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</si>
  <si>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</si>
  <si>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</si>
  <si>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</si>
  <si>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</si>
  <si>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</si>
  <si>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</si>
  <si>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</si>
  <si>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</si>
  <si>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</si>
  <si>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</si>
  <si>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</si>
  <si>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</si>
  <si>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</si>
  <si>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</si>
  <si>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</si>
  <si>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</si>
  <si>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</si>
  <si>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</si>
  <si>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</si>
  <si>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</si>
  <si>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</si>
  <si>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</si>
  <si>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</si>
  <si>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</si>
  <si>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</si>
  <si>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</si>
  <si>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</si>
  <si>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</si>
  <si>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</si>
  <si>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</si>
  <si>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</si>
  <si>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</si>
  <si>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</si>
  <si>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</si>
  <si>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</si>
  <si>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</si>
  <si>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</si>
  <si>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</si>
  <si>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</si>
  <si>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</si>
  <si>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</si>
  <si>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</si>
  <si>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</si>
  <si>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</si>
  <si>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</si>
  <si>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</si>
  <si>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</si>
  <si>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</si>
  <si>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</si>
  <si>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</si>
  <si>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</si>
  <si>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</si>
  <si>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</si>
  <si>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</si>
  <si>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</si>
  <si>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</si>
  <si>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</si>
  <si>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</si>
  <si>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</si>
  <si>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</si>
  <si>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</si>
  <si>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</si>
  <si>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</si>
  <si>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</si>
  <si>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</si>
  <si>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</si>
  <si>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</si>
  <si>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</si>
  <si>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</si>
  <si>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</si>
  <si>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</si>
  <si>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</si>
  <si>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</si>
  <si>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</si>
  <si>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</si>
  <si>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</si>
  <si>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</si>
  <si>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</si>
  <si>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</si>
  <si>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</si>
  <si>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</si>
  <si>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</si>
  <si>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</si>
  <si>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</si>
  <si>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</si>
  <si>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</si>
  <si>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</si>
  <si>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</si>
  <si>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</si>
  <si>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</si>
  <si>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</si>
  <si>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</si>
  <si>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</si>
  <si>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</si>
  <si>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</si>
  <si>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</si>
  <si>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</si>
  <si>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</si>
  <si>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</si>
  <si>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</si>
  <si>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</si>
  <si>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</si>
  <si>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</si>
  <si>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</si>
  <si>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</si>
  <si>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</si>
  <si>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</si>
  <si>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</si>
  <si>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</si>
  <si>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</si>
  <si>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</si>
  <si>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</si>
  <si>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</si>
  <si>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</si>
  <si>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</si>
  <si>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</si>
  <si>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</si>
  <si>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</si>
  <si>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</si>
  <si>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</si>
  <si>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</si>
  <si>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</si>
  <si>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</si>
  <si>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</si>
  <si>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</si>
  <si>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</si>
  <si>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</si>
  <si>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</si>
  <si>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</si>
  <si>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</si>
  <si>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</si>
  <si>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</si>
  <si>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</si>
  <si>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</si>
  <si>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</si>
  <si>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</si>
  <si>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</si>
  <si>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</si>
  <si>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</si>
  <si>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</si>
  <si>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</si>
  <si>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</si>
  <si>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</si>
  <si>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</si>
  <si>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</si>
  <si>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</si>
  <si>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</si>
  <si>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</si>
  <si>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</si>
  <si>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</si>
  <si>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</si>
  <si>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</si>
  <si>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</si>
  <si>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</si>
  <si>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</si>
  <si>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</si>
  <si>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</si>
  <si>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</si>
  <si>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</si>
  <si>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</si>
  <si>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</si>
  <si>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</si>
  <si>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</si>
  <si>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</si>
  <si>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</si>
  <si>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</si>
  <si>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</si>
  <si>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</si>
  <si>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</si>
  <si>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</si>
  <si>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</si>
  <si>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</si>
  <si>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</si>
  <si>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</si>
  <si>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</si>
  <si>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</si>
  <si>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</si>
  <si>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</si>
  <si>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</si>
  <si>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</si>
  <si>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</si>
  <si>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</si>
  <si>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</si>
  <si>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</si>
  <si>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</si>
  <si>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</si>
  <si>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</si>
  <si>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</si>
  <si>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</si>
  <si>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</si>
  <si>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</si>
  <si>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</si>
  <si>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</si>
  <si>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</si>
  <si>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</si>
  <si>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</si>
  <si>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</si>
  <si>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</si>
  <si>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</si>
  <si>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</si>
  <si>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</si>
  <si>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</si>
  <si>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</si>
  <si>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</si>
  <si>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</si>
  <si>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</si>
  <si>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</si>
  <si>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</si>
  <si>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</si>
  <si>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</si>
  <si>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</si>
  <si>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</si>
  <si>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</si>
  <si>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</si>
  <si>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</si>
  <si>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</si>
  <si>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</si>
  <si>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</si>
  <si>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</si>
  <si>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</si>
  <si>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</si>
  <si>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</si>
  <si>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</si>
  <si>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</si>
  <si>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</si>
  <si>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</si>
  <si>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</si>
  <si>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</si>
  <si>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</si>
  <si>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</si>
  <si>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</si>
  <si>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</si>
  <si>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</si>
  <si>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</si>
  <si>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</si>
  <si>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</si>
  <si>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</si>
  <si>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</si>
  <si>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</si>
  <si>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</si>
  <si>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</si>
  <si>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</si>
  <si>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</si>
  <si>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</si>
  <si>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</si>
  <si>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</si>
  <si>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</si>
  <si>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</si>
  <si>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</si>
  <si>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</si>
  <si>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</si>
  <si>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</si>
  <si>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</si>
  <si>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</si>
  <si>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</si>
  <si>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</si>
  <si>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</si>
  <si>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</si>
  <si>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</si>
  <si>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</si>
  <si>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</si>
  <si>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</si>
  <si>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</si>
  <si>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</si>
  <si>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</si>
  <si>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</si>
  <si>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</si>
  <si>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</si>
  <si>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</si>
  <si>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</si>
  <si>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</si>
  <si>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</si>
  <si>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</si>
  <si>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</si>
  <si>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</si>
  <si>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</si>
  <si>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</si>
  <si>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</si>
  <si>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</si>
  <si>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</si>
  <si>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</si>
  <si>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</si>
  <si>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</si>
  <si>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</si>
  <si>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</si>
  <si>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</si>
  <si>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</si>
  <si>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</si>
  <si>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</si>
  <si>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</si>
  <si>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</si>
  <si>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</si>
  <si>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</si>
  <si>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</si>
  <si>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</si>
  <si>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</si>
  <si>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</si>
  <si>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</si>
  <si>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</si>
  <si>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</si>
  <si>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</si>
  <si>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</si>
  <si>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</si>
  <si>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</si>
  <si>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</si>
  <si>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</si>
  <si>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</si>
  <si>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</si>
  <si>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</si>
  <si>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</si>
  <si>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</si>
  <si>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</si>
  <si>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</si>
  <si>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</si>
  <si>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</si>
  <si>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</si>
  <si>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</si>
  <si>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</si>
  <si>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</si>
  <si>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</si>
  <si>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</si>
  <si>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</si>
  <si>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</si>
  <si>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</si>
  <si>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</si>
  <si>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</si>
  <si>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</si>
  <si>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</si>
  <si>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</si>
  <si>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</si>
  <si>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</si>
  <si>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</si>
  <si>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</si>
  <si>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</si>
  <si>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</si>
  <si>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</si>
  <si>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</si>
  <si>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</si>
  <si>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</si>
  <si>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</si>
  <si>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</si>
  <si>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</si>
  <si>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</si>
  <si>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</si>
  <si>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</si>
  <si>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</si>
  <si>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</si>
  <si>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</si>
  <si>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</si>
  <si>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</si>
  <si>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</si>
  <si>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</si>
  <si>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</si>
  <si>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</si>
  <si>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</si>
  <si>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</si>
  <si>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</si>
  <si>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</si>
  <si>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</si>
  <si>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</si>
  <si>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</si>
  <si>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</si>
  <si>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</si>
  <si>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</si>
  <si>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</si>
  <si>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</si>
  <si>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</si>
  <si>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</si>
  <si>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</si>
  <si>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</si>
  <si>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</si>
  <si>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</si>
  <si>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</si>
  <si>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</si>
  <si>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</si>
  <si>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</si>
  <si>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</si>
  <si>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</si>
  <si>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</si>
  <si>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</si>
  <si>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</si>
  <si>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</si>
  <si>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</si>
  <si>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</si>
  <si>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</si>
  <si>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</si>
  <si>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</si>
  <si>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</si>
  <si>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</si>
  <si>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</si>
  <si>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</si>
  <si>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</si>
  <si>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</si>
  <si>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</si>
  <si>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</si>
  <si>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</si>
  <si>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</si>
  <si>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</si>
  <si>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</si>
  <si>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</si>
  <si>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</si>
  <si>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</si>
  <si>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</si>
  <si>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</si>
  <si>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</si>
  <si>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</si>
  <si>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</si>
  <si>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</si>
  <si>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</si>
  <si>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</si>
  <si>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</si>
  <si>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</si>
  <si>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</si>
  <si>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</si>
  <si>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</si>
  <si>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</si>
  <si>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</si>
  <si>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</si>
  <si>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</si>
  <si>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</si>
  <si>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</si>
  <si>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</si>
  <si>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</si>
  <si>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</si>
  <si>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</si>
  <si>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</si>
  <si>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</si>
  <si>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</si>
  <si>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</si>
  <si>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</si>
  <si>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</si>
  <si>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</si>
  <si>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</si>
  <si>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</si>
  <si>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</si>
  <si>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</si>
  <si>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</si>
  <si>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</si>
  <si>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</si>
  <si>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</si>
  <si>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</si>
  <si>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</si>
  <si>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</si>
  <si>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</si>
  <si>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</si>
  <si>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</si>
  <si>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</si>
  <si>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</si>
  <si>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</si>
  <si>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</si>
  <si>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</si>
  <si>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</si>
  <si>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</si>
  <si>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</si>
  <si>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</si>
  <si>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</si>
  <si>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</si>
  <si>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</si>
  <si>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</si>
  <si>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</si>
  <si>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</si>
  <si>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</si>
  <si>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</si>
  <si>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</si>
  <si>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</si>
  <si>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</si>
  <si>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</si>
  <si>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</si>
  <si>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</si>
  <si>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</si>
  <si>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</si>
  <si>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</si>
  <si>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</si>
  <si>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</si>
  <si>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</si>
  <si>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</si>
  <si>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</si>
  <si>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</si>
  <si>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</si>
  <si>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</si>
  <si>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</si>
  <si>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</si>
  <si>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</si>
  <si>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</si>
  <si>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</si>
  <si>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</si>
  <si>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</si>
  <si>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</si>
  <si>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</si>
  <si>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</si>
  <si>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</si>
  <si>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</si>
  <si>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</si>
  <si>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</si>
  <si>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</si>
  <si>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</si>
  <si>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</si>
  <si>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</si>
  <si>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</si>
  <si>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</si>
  <si>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</si>
  <si>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</si>
  <si>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</si>
  <si>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</si>
  <si>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</si>
  <si>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</si>
  <si>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</si>
  <si>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</si>
  <si>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</si>
  <si>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</si>
  <si>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</si>
  <si>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</si>
  <si>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</si>
  <si>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</si>
  <si>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</si>
  <si>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</si>
  <si>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</si>
  <si>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</si>
  <si>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</si>
  <si>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</si>
  <si>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</si>
  <si>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</si>
  <si>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</si>
  <si>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</si>
  <si>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</si>
  <si>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</si>
  <si>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</si>
  <si>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</si>
  <si>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</si>
  <si>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</si>
  <si>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</si>
  <si>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</si>
  <si>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</si>
  <si>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</si>
  <si>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</si>
  <si>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</si>
  <si>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</si>
  <si>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</si>
  <si>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</si>
  <si>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</si>
  <si>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</si>
  <si>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</si>
  <si>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</si>
  <si>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</si>
  <si>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</si>
  <si>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</si>
  <si>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</si>
  <si>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</si>
  <si>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</si>
  <si>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</si>
  <si>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</si>
  <si>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</si>
  <si>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</si>
  <si>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</si>
  <si>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</si>
  <si>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</si>
  <si>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</si>
  <si>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</si>
  <si>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</si>
  <si>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</si>
  <si>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</si>
  <si>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</si>
  <si>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</si>
  <si>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</si>
  <si>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</si>
  <si>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</si>
  <si>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</si>
  <si>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</si>
  <si>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</si>
  <si>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</si>
  <si>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</si>
  <si>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</si>
  <si>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</si>
  <si>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</si>
  <si>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</si>
  <si>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</si>
  <si>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</si>
  <si>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</si>
  <si>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</si>
  <si>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</si>
  <si>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</si>
  <si>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</si>
  <si>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</si>
  <si>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</si>
  <si>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</si>
  <si>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</si>
  <si>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</si>
  <si>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</si>
  <si>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</si>
  <si>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</si>
  <si>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</si>
  <si>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</si>
  <si>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</si>
  <si>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</si>
  <si>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</si>
  <si>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</si>
  <si>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</si>
  <si>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</si>
  <si>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</si>
  <si>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</si>
  <si>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</si>
  <si>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</si>
  <si>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</si>
  <si>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</si>
  <si>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</si>
  <si>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</si>
  <si>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</si>
  <si>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</si>
  <si>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</si>
  <si>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</si>
  <si>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</si>
  <si>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</si>
  <si>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</si>
  <si>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</si>
  <si>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</si>
  <si>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</si>
  <si>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</si>
  <si>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</si>
  <si>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</si>
  <si>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</si>
  <si>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</si>
  <si>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</si>
  <si>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</si>
  <si>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</si>
  <si>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</si>
  <si>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</si>
  <si>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</si>
  <si>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</si>
  <si>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</si>
  <si>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</si>
  <si>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</si>
  <si>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</si>
  <si>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</si>
  <si>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</si>
  <si>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</si>
  <si>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</si>
  <si>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</si>
  <si>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</si>
  <si>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</si>
  <si>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</si>
  <si>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</si>
  <si>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</si>
  <si>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</si>
  <si>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</si>
  <si>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</si>
  <si>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</si>
  <si>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</si>
  <si>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</si>
  <si>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</si>
  <si>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</si>
  <si>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</si>
  <si>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</si>
  <si>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</si>
  <si>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</si>
  <si>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</si>
  <si>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</si>
  <si>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</si>
  <si>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</si>
  <si>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</si>
  <si>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</si>
  <si>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</si>
  <si>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</si>
  <si>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</si>
  <si>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</si>
  <si>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</si>
  <si>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</si>
  <si>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</si>
  <si>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</si>
  <si>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</si>
  <si>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</si>
  <si>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</si>
  <si>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</si>
  <si>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</si>
  <si>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</si>
  <si>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</si>
  <si>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</si>
  <si>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</si>
  <si>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</si>
  <si>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</si>
  <si>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</si>
  <si>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</si>
  <si>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</si>
  <si>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</si>
  <si>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</si>
  <si>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</si>
  <si>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</si>
  <si>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</si>
  <si>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</si>
  <si>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</si>
  <si>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</si>
  <si>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</si>
  <si>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</si>
  <si>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</si>
  <si>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</si>
  <si>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</si>
  <si>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</si>
  <si>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</si>
  <si>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</si>
  <si>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</si>
  <si>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</si>
  <si>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</si>
  <si>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</si>
  <si>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</si>
  <si>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</si>
  <si>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</si>
  <si>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</si>
  <si>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</si>
  <si>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</si>
  <si>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</si>
  <si>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</si>
  <si>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</si>
  <si>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</si>
  <si>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</si>
  <si>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</si>
  <si>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</si>
  <si>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</si>
  <si>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</si>
  <si>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</si>
  <si>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</si>
  <si>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</si>
  <si>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</si>
  <si>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</si>
  <si>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</si>
  <si>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</si>
  <si>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</si>
  <si>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</si>
  <si>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</si>
  <si>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</si>
  <si>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</si>
  <si>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</si>
  <si>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</si>
  <si>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</si>
  <si>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</si>
  <si>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</si>
  <si>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</si>
  <si>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</si>
  <si>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</si>
  <si>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</si>
  <si>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</si>
  <si>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</si>
  <si>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</si>
  <si>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</si>
  <si>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</si>
  <si>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</si>
  <si>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</si>
  <si>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</si>
  <si>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</si>
  <si>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</si>
  <si>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</si>
  <si>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</si>
  <si>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</si>
  <si>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</si>
  <si>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</si>
  <si>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</si>
  <si>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</si>
  <si>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</si>
  <si>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</si>
  <si>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</si>
  <si>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</si>
  <si>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</si>
  <si>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</si>
  <si>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</si>
  <si>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</si>
  <si>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</si>
  <si>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</si>
  <si>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</si>
  <si>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</si>
  <si>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</si>
  <si>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</si>
  <si>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</si>
  <si>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</si>
  <si>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</si>
  <si>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</si>
  <si>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</si>
  <si>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</si>
  <si>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</si>
  <si>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</si>
  <si>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</si>
  <si>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</si>
  <si>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</si>
  <si>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</si>
  <si>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</si>
  <si>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</si>
  <si>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</si>
  <si>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</si>
  <si>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</si>
  <si>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</si>
  <si>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</si>
  <si>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</si>
  <si>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</si>
  <si>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</si>
  <si>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</si>
  <si>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</si>
  <si>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</si>
  <si>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</si>
  <si>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</si>
  <si>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</si>
  <si>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</si>
  <si>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</si>
  <si>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</si>
  <si>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</si>
  <si>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</si>
  <si>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</si>
  <si>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</si>
  <si>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</si>
  <si>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</si>
  <si>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</si>
  <si>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</si>
  <si>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</si>
  <si>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</si>
  <si>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</si>
  <si>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</si>
  <si>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</si>
  <si>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</si>
  <si>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</si>
  <si>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</si>
  <si>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</si>
  <si>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</si>
  <si>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</si>
  <si>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</si>
  <si>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</si>
  <si>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</si>
  <si>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</si>
  <si>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</si>
  <si>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</si>
  <si>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</si>
  <si>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</si>
  <si>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</si>
  <si>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</si>
  <si>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</si>
  <si>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</si>
  <si>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</si>
  <si>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</si>
  <si>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</si>
  <si>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</si>
  <si>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</si>
  <si>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</si>
  <si>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</si>
  <si>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</si>
  <si>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</si>
  <si>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</si>
  <si>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</si>
  <si>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</si>
  <si>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</si>
  <si>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</si>
  <si>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</si>
  <si>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</si>
  <si>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</si>
  <si>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</si>
  <si>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</si>
  <si>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</si>
  <si>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</si>
  <si>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</si>
  <si>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</si>
  <si>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</si>
  <si>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</si>
  <si>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</si>
  <si>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</si>
  <si>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</si>
  <si>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</si>
  <si>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</si>
  <si>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</si>
  <si>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</si>
  <si>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</si>
  <si>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</si>
  <si>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</si>
  <si>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</si>
  <si>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</si>
  <si>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</si>
  <si>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</si>
  <si>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</si>
  <si>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</si>
  <si>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</si>
  <si>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</si>
  <si>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</si>
  <si>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</si>
  <si>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</si>
  <si>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</si>
  <si>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</si>
  <si>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</si>
  <si>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</si>
  <si>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</si>
  <si>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</si>
  <si>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</si>
  <si>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</si>
  <si>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</si>
  <si>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</si>
  <si>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</si>
  <si>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</si>
  <si>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</si>
  <si>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</si>
  <si>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</si>
  <si>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</si>
  <si>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</si>
  <si>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</si>
  <si>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</si>
  <si>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</si>
  <si>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</si>
  <si>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</si>
  <si>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</si>
  <si>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</si>
  <si>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</si>
  <si>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</si>
  <si>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</si>
  <si>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</si>
  <si>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</si>
  <si>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</si>
  <si>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</si>
  <si>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</si>
  <si>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</si>
  <si>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</si>
  <si>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</si>
  <si>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</si>
  <si>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</si>
  <si>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</si>
  <si>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</si>
  <si>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</si>
  <si>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</si>
  <si>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</si>
  <si>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</si>
  <si>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</si>
  <si>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</si>
  <si>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</si>
  <si>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</si>
  <si>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</si>
  <si>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</si>
  <si>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</si>
  <si>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</si>
  <si>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</si>
  <si>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</si>
  <si>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</si>
  <si>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</si>
  <si>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</si>
  <si>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</si>
  <si>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</si>
  <si>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</si>
  <si>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</si>
  <si>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</si>
  <si>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</si>
  <si>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</si>
  <si>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</si>
  <si>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</si>
  <si>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</si>
  <si>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</si>
  <si>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</si>
  <si>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</si>
  <si>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</si>
  <si>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</si>
  <si>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</si>
  <si>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</si>
  <si>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</si>
  <si>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</si>
  <si>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</si>
  <si>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</si>
  <si>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</si>
  <si>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</si>
  <si>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</si>
  <si>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</si>
  <si>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</si>
  <si>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</si>
  <si>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</si>
  <si>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</si>
  <si>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</si>
  <si>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</si>
  <si>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</si>
  <si>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</si>
  <si>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</si>
  <si>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</si>
  <si>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</si>
  <si>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</si>
  <si>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</si>
  <si>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</si>
  <si>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</si>
  <si>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</si>
  <si>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</si>
  <si>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</si>
  <si>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</si>
  <si>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</si>
  <si>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</si>
  <si>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</si>
  <si>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</si>
  <si>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</si>
  <si>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</si>
  <si>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</si>
  <si>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</si>
  <si>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</si>
  <si>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</si>
  <si>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</si>
  <si>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</si>
  <si>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</si>
  <si>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</si>
  <si>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</si>
  <si>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</si>
  <si>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</si>
  <si>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</si>
  <si>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</si>
  <si>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</si>
  <si>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</si>
  <si>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</si>
  <si>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</si>
  <si>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</si>
  <si>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</si>
  <si>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</si>
  <si>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</si>
  <si>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</si>
  <si>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</si>
  <si>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</si>
  <si>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</si>
  <si>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</si>
  <si>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</si>
  <si>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</si>
  <si>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</si>
  <si>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</si>
  <si>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</si>
  <si>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</si>
  <si>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</si>
  <si>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</si>
  <si>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</si>
  <si>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</si>
  <si>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</si>
  <si>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</si>
  <si>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</si>
  <si>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</si>
  <si>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</si>
  <si>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</si>
  <si>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</si>
  <si>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</si>
  <si>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</si>
  <si>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</si>
  <si>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</si>
  <si>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</si>
  <si>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</si>
  <si>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</si>
  <si>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</si>
  <si>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</si>
  <si>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</si>
  <si>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</si>
  <si>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</si>
  <si>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</si>
  <si>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</si>
  <si>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</si>
  <si>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</si>
  <si>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</si>
  <si>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</si>
  <si>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</si>
  <si>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</si>
  <si>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</si>
  <si>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</si>
  <si>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</si>
  <si>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</si>
  <si>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</si>
  <si>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</si>
  <si>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</si>
  <si>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</si>
  <si>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</si>
  <si>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</si>
  <si>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</si>
  <si>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</si>
  <si>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</si>
  <si>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</si>
  <si>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</si>
  <si>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</si>
  <si>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</si>
  <si>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</si>
  <si>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</si>
  <si>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</si>
  <si>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</si>
  <si>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</si>
  <si>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</si>
  <si>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</si>
  <si>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</si>
  <si>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</si>
  <si>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</si>
  <si>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</si>
  <si>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</si>
  <si>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</si>
  <si>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</si>
  <si>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</si>
  <si>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</si>
  <si>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</si>
  <si>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</si>
  <si>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</si>
  <si>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</si>
  <si>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</si>
  <si>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</si>
  <si>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</si>
  <si>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</si>
  <si>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</si>
  <si>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</si>
  <si>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</si>
  <si>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</si>
  <si>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</si>
  <si>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</si>
  <si>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</si>
  <si>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</si>
  <si>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</si>
  <si>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</si>
  <si>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</si>
  <si>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</si>
  <si>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</si>
  <si>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</si>
  <si>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</si>
  <si>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</si>
  <si>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</si>
  <si>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</si>
  <si>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</si>
  <si>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</si>
  <si>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</si>
  <si>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</si>
  <si>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</si>
  <si>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</si>
  <si>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</si>
  <si>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</si>
  <si>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</si>
  <si>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</si>
  <si>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</si>
  <si>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</si>
  <si>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</si>
  <si>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</si>
  <si>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</si>
  <si>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</si>
  <si>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</si>
  <si>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</si>
  <si>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</si>
  <si>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</si>
  <si>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</si>
  <si>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</si>
  <si>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</si>
  <si>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</si>
  <si>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</si>
  <si>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</si>
  <si>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</si>
  <si>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</si>
  <si>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</si>
  <si>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</si>
  <si>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</si>
  <si>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</si>
  <si>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</si>
  <si>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</si>
  <si>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</si>
  <si>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</si>
  <si>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</si>
  <si>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</si>
  <si>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</si>
  <si>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</si>
  <si>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</si>
  <si>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</si>
  <si>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</si>
  <si>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</si>
  <si>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</si>
  <si>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</si>
  <si>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</si>
  <si>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</si>
  <si>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</si>
  <si>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</si>
  <si>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</si>
  <si>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</si>
  <si>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</si>
  <si>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</si>
  <si>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</si>
  <si>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</si>
  <si>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</si>
  <si>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</si>
  <si>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</si>
  <si>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</si>
  <si>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</si>
  <si>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</si>
  <si>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</si>
  <si>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</si>
  <si>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</si>
  <si>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</si>
  <si>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</si>
  <si>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</si>
  <si>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</si>
  <si>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</si>
  <si>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</si>
  <si>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</si>
  <si>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</si>
  <si>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</si>
  <si>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</si>
  <si>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</si>
  <si>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</si>
  <si>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</si>
  <si>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</si>
  <si>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</si>
  <si>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</si>
  <si>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</si>
  <si>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</si>
  <si>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</si>
  <si>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</si>
  <si>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</si>
  <si>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</si>
  <si>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</si>
  <si>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</si>
  <si>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</si>
  <si>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</si>
  <si>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</si>
  <si>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</si>
  <si>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</si>
  <si>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</si>
  <si>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</si>
  <si>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</si>
  <si>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</si>
  <si>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</si>
  <si>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</si>
  <si>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</si>
  <si>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</si>
  <si>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</si>
  <si>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</si>
  <si>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</si>
  <si>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</si>
  <si>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</si>
  <si>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</si>
  <si>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</si>
  <si>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</si>
  <si>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</si>
  <si>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</si>
  <si>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</si>
  <si>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</si>
  <si>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</si>
  <si>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</si>
  <si>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</si>
  <si>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</si>
  <si>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</si>
  <si>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</si>
  <si>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</si>
  <si>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</si>
  <si>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</si>
  <si>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</si>
  <si>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</si>
  <si>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</si>
  <si>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</si>
  <si>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</si>
  <si>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</si>
  <si>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</si>
  <si>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</si>
  <si>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</si>
  <si>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</si>
  <si>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</si>
  <si>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</si>
  <si>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</si>
  <si>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</si>
  <si>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</si>
  <si>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</si>
  <si>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</si>
  <si>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</si>
  <si>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</si>
  <si>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</si>
  <si>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</si>
  <si>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</si>
  <si>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</si>
  <si>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</si>
  <si>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</si>
  <si>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</si>
  <si>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</si>
  <si>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</si>
  <si>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</si>
  <si>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</si>
  <si>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</si>
  <si>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</si>
  <si>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</si>
  <si>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</si>
  <si>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</si>
  <si>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</si>
  <si>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</si>
  <si>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</si>
  <si>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</si>
  <si>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</si>
  <si>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</si>
  <si>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</si>
  <si>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</si>
  <si>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</si>
  <si>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</si>
  <si>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</si>
  <si>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</si>
  <si>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</si>
  <si>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</si>
  <si>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</si>
  <si>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</si>
  <si>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</si>
  <si>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</si>
  <si>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</si>
  <si>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</si>
  <si>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</si>
  <si>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</si>
  <si>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</si>
  <si>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</si>
  <si>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</si>
  <si>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</si>
  <si>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</si>
  <si>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</si>
  <si>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</si>
  <si>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</si>
  <si>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</si>
  <si>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</si>
  <si>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</si>
  <si>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</si>
  <si>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</si>
  <si>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</si>
  <si>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</si>
  <si>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</si>
  <si>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</si>
  <si>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</si>
  <si>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</si>
  <si>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</si>
  <si>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</si>
  <si>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</si>
  <si>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</si>
  <si>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</si>
  <si>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</si>
  <si>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</si>
  <si>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</si>
  <si>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</si>
  <si>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</si>
  <si>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</si>
  <si>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</si>
  <si>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</si>
  <si>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</si>
  <si>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</si>
  <si>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</si>
  <si>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</si>
  <si>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</si>
  <si>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</si>
  <si>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</si>
  <si>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</si>
  <si>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</si>
  <si>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</si>
  <si>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</si>
  <si>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</si>
  <si>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</si>
  <si>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</si>
  <si>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</si>
  <si>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</si>
  <si>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</si>
  <si>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</si>
  <si>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</si>
  <si>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</si>
  <si>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</si>
  <si>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</si>
  <si>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</si>
  <si>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</si>
  <si>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</si>
  <si>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</si>
  <si>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</si>
  <si>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</si>
  <si>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</si>
  <si>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</si>
  <si>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</si>
  <si>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</si>
  <si>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</si>
  <si>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</si>
  <si>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</si>
  <si>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</si>
  <si>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</si>
  <si>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</si>
  <si>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</si>
  <si>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</si>
  <si>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</si>
  <si>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</si>
  <si>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</si>
  <si>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</si>
  <si>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</si>
  <si>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</si>
  <si>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</si>
  <si>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</si>
  <si>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</si>
  <si>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</si>
  <si>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</si>
  <si>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</si>
  <si>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</si>
  <si>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</si>
  <si>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</si>
  <si>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</si>
  <si>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</si>
  <si>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</si>
  <si>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</si>
  <si>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</si>
  <si>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</si>
  <si>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</si>
  <si>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</si>
  <si>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</si>
  <si>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</si>
  <si>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</si>
  <si>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</si>
  <si>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</si>
  <si>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</si>
  <si>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</si>
  <si>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</si>
  <si>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</si>
  <si>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</si>
  <si>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</si>
  <si>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</si>
  <si>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</si>
  <si>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</si>
  <si>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</si>
  <si>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</si>
  <si>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</si>
  <si>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</si>
  <si>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</si>
  <si>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</si>
  <si>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</si>
  <si>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</si>
  <si>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</si>
  <si>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</si>
  <si>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</si>
  <si>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</si>
  <si>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</si>
  <si>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</si>
  <si>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</si>
  <si>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</si>
  <si>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</si>
  <si>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</si>
  <si>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</si>
  <si>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</si>
  <si>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</si>
  <si>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</si>
  <si>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</si>
  <si>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</si>
  <si>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</si>
  <si>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</si>
  <si>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</si>
  <si>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</si>
  <si>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</si>
  <si>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</si>
  <si>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</si>
  <si>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</si>
  <si>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</si>
  <si>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</si>
  <si>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</si>
  <si>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</si>
  <si>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</si>
  <si>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</si>
  <si>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</si>
  <si>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</si>
  <si>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</si>
  <si>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</si>
  <si>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</si>
  <si>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</si>
  <si>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</si>
  <si>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</si>
  <si>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</si>
  <si>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</si>
  <si>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</si>
  <si>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</si>
  <si>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</si>
  <si>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</si>
  <si>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</si>
  <si>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</si>
  <si>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</si>
  <si>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</si>
  <si>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</si>
  <si>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</si>
  <si>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</si>
  <si>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</si>
  <si>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</si>
  <si>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</si>
  <si>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</si>
  <si>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</si>
  <si>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</si>
  <si>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</si>
  <si>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</si>
  <si>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</si>
  <si>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</si>
  <si>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</si>
  <si>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</si>
  <si>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</si>
  <si>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</si>
  <si>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</si>
  <si>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</si>
  <si>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</si>
  <si>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</si>
  <si>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</si>
  <si>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</si>
  <si>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</si>
  <si>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</si>
  <si>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</si>
  <si>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</si>
  <si>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</si>
  <si>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</si>
  <si>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</si>
  <si>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</si>
  <si>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</si>
  <si>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</si>
  <si>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</si>
  <si>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</si>
  <si>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</si>
  <si>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</si>
  <si>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</si>
  <si>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</si>
  <si>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</si>
  <si>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</si>
  <si>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</si>
  <si>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</si>
  <si>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</si>
  <si>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</si>
  <si>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</si>
  <si>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</si>
  <si>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</si>
  <si>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</si>
  <si>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</si>
  <si>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</si>
  <si>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</si>
  <si>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</si>
  <si>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</si>
  <si>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</si>
  <si>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</si>
  <si>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</si>
  <si>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</si>
  <si>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</si>
  <si>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</si>
  <si>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</si>
  <si>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</si>
  <si>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</si>
  <si>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</si>
  <si>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</si>
  <si>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</si>
  <si>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</si>
  <si>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</si>
  <si>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</si>
  <si>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</si>
  <si>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</si>
  <si>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</si>
  <si>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</si>
  <si>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</si>
  <si>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</si>
  <si>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</si>
  <si>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</si>
  <si>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</si>
  <si>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</si>
  <si>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</si>
  <si>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</si>
  <si>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</si>
  <si>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</si>
  <si>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</si>
  <si>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</si>
  <si>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</si>
  <si>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</si>
  <si>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</si>
  <si>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</si>
  <si>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</si>
  <si>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</si>
  <si>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</si>
  <si>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</si>
  <si>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</si>
  <si>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</si>
  <si>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</si>
  <si>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</si>
  <si>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</si>
  <si>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</si>
  <si>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</si>
  <si>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</si>
  <si>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</si>
  <si>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</si>
  <si>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</si>
  <si>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</si>
  <si>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</si>
  <si>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</si>
  <si>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</si>
  <si>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</si>
  <si>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</si>
  <si>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</si>
  <si>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</si>
  <si>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</si>
  <si>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</si>
  <si>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</si>
  <si>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</si>
  <si>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</si>
  <si>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</si>
  <si>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</si>
  <si>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</si>
  <si>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</si>
  <si>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</si>
  <si>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</si>
  <si>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</si>
  <si>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</si>
  <si>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</si>
  <si>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</si>
  <si>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</si>
  <si>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</si>
  <si>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</si>
  <si>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</si>
  <si>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</si>
  <si>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</si>
  <si>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</si>
  <si>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</si>
  <si>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</si>
  <si>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</si>
  <si>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</si>
  <si>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</si>
  <si>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</si>
  <si>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</si>
  <si>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</si>
  <si>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</si>
  <si>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</si>
  <si>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</si>
  <si>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</si>
  <si>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</si>
  <si>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</si>
  <si>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</si>
  <si>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</si>
  <si>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</si>
  <si>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</si>
  <si>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</si>
  <si>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</si>
  <si>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</si>
  <si>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</si>
  <si>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</si>
  <si>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</si>
  <si>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</si>
  <si>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</si>
  <si>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</si>
  <si>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</si>
  <si>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</si>
  <si>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</si>
  <si>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</si>
  <si>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</si>
  <si>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</si>
  <si>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</si>
  <si>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</si>
  <si>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</si>
  <si>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</si>
  <si>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</si>
  <si>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</si>
  <si>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</si>
  <si>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</si>
  <si>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</si>
  <si>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</si>
  <si>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</si>
  <si>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</si>
  <si>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</si>
  <si>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</si>
  <si>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</si>
  <si>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</si>
  <si>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</si>
  <si>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</si>
  <si>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</si>
  <si>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</si>
  <si>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</si>
  <si>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</si>
  <si>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</si>
  <si>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</si>
  <si>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</si>
  <si>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</si>
  <si>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</si>
  <si>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</si>
  <si>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</si>
  <si>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</si>
  <si>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</si>
  <si>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</si>
  <si>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</si>
  <si>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</si>
  <si>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</si>
  <si>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</si>
  <si>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</si>
  <si>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</si>
  <si>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</si>
  <si>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</si>
  <si>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</si>
  <si>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</si>
  <si>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</si>
  <si>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</si>
  <si>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</si>
  <si>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</si>
  <si>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</si>
  <si>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</si>
  <si>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</si>
  <si>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</si>
  <si>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</si>
  <si>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</si>
  <si>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</si>
  <si>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</si>
  <si>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</si>
  <si>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</si>
  <si>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</si>
  <si>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</si>
  <si>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</si>
  <si>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</si>
  <si>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</si>
  <si>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</si>
  <si>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</si>
  <si>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</si>
  <si>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</si>
  <si>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</si>
  <si>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</si>
  <si>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</si>
  <si>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</si>
  <si>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</si>
  <si>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</si>
  <si>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</si>
  <si>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</si>
  <si>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</si>
  <si>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</si>
  <si>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</si>
  <si>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</si>
  <si>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</si>
  <si>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</si>
  <si>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</si>
  <si>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</si>
  <si>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</si>
  <si>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</si>
  <si>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</si>
  <si>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</si>
  <si>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</si>
  <si>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</si>
  <si>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</si>
  <si>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</si>
  <si>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</si>
  <si>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</si>
  <si>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</si>
  <si>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</si>
  <si>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</si>
  <si>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</si>
  <si>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</si>
  <si>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</si>
  <si>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</si>
  <si>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</si>
  <si>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</si>
  <si>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</si>
  <si>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</si>
  <si>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</si>
  <si>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</si>
  <si>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</si>
  <si>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</si>
  <si>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</si>
  <si>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</si>
  <si>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</si>
  <si>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</si>
  <si>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</si>
  <si>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</si>
  <si>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</si>
  <si>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</si>
  <si>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</si>
  <si>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</si>
  <si>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</si>
  <si>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</si>
  <si>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</si>
  <si>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</si>
  <si>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</si>
  <si>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</si>
  <si>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</si>
  <si>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</si>
  <si>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</si>
  <si>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</si>
  <si>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</si>
  <si>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</si>
  <si>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</si>
  <si>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</si>
  <si>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</si>
  <si>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</si>
  <si>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</si>
  <si>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</si>
  <si>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</si>
  <si>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</si>
  <si>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</si>
  <si>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</si>
  <si>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</si>
  <si>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</si>
  <si>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</si>
  <si>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</si>
  <si>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</si>
  <si>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</si>
  <si>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</si>
  <si>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</si>
  <si>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</si>
  <si>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</si>
  <si>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</si>
  <si>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</si>
  <si>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</si>
  <si>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</si>
  <si>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</si>
  <si>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</si>
  <si>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</si>
  <si>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</si>
  <si>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</si>
  <si>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</si>
  <si>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</si>
  <si>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</si>
  <si>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</si>
  <si>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</si>
  <si>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</si>
  <si>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</si>
  <si>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</si>
  <si>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</si>
  <si>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</si>
  <si>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</si>
  <si>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</si>
  <si>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</si>
  <si>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</si>
  <si>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</si>
  <si>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</si>
  <si>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</si>
  <si>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</si>
  <si>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</si>
  <si>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</si>
  <si>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</si>
  <si>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</si>
  <si>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</si>
  <si>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</si>
  <si>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</si>
  <si>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</si>
  <si>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</si>
  <si>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</si>
  <si>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</si>
  <si>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</si>
  <si>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</si>
  <si>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</si>
  <si>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</si>
  <si>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</si>
  <si>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</si>
  <si>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</si>
  <si>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</si>
  <si>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</si>
  <si>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</si>
  <si>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</si>
  <si>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</si>
  <si>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</si>
  <si>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</si>
  <si>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</si>
  <si>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</si>
  <si>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</si>
  <si>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</si>
  <si>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</si>
  <si>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</si>
  <si>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</si>
  <si>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</si>
  <si>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</si>
  <si>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</si>
  <si>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</si>
  <si>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</si>
  <si>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</si>
  <si>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</si>
  <si>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</si>
  <si>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</si>
  <si>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</si>
  <si>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</si>
  <si>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</si>
  <si>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</si>
  <si>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</si>
  <si>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</si>
  <si>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</si>
  <si>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</si>
  <si>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</si>
  <si>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</si>
  <si>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</si>
  <si>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</si>
  <si>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</si>
  <si>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</si>
  <si>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</si>
  <si>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</si>
  <si>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</si>
  <si>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</si>
  <si>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</si>
  <si>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</si>
  <si>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</si>
  <si>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</si>
  <si>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</si>
  <si>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</si>
  <si>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</si>
  <si>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</si>
  <si>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</si>
  <si>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</si>
  <si>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</si>
  <si>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</si>
  <si>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</si>
  <si>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</si>
  <si>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</si>
  <si>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</si>
  <si>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</si>
  <si>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</si>
  <si>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</si>
  <si>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</si>
  <si>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</si>
  <si>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</si>
  <si>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</si>
  <si>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</si>
  <si>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</si>
  <si>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</si>
  <si>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</si>
  <si>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</si>
  <si>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</si>
  <si>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</si>
  <si>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</si>
  <si>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</si>
  <si>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</si>
  <si>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</si>
  <si>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</si>
  <si>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</si>
  <si>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</si>
  <si>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</si>
  <si>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</si>
  <si>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</si>
  <si>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</si>
  <si>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</si>
  <si>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</si>
  <si>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</si>
  <si>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</si>
  <si>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</si>
  <si>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</si>
  <si>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</si>
  <si>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</si>
  <si>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</si>
  <si>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</si>
  <si>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</si>
  <si>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</si>
  <si>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</si>
  <si>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</si>
  <si>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</si>
  <si>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</si>
  <si>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</si>
  <si>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</si>
  <si>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</si>
  <si>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</si>
  <si>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</si>
  <si>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</si>
  <si>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</si>
  <si>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</si>
  <si>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</si>
  <si>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</si>
  <si>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</si>
  <si>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</si>
  <si>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</si>
  <si>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</si>
  <si>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</si>
  <si>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</si>
  <si>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</si>
  <si>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</si>
  <si>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</si>
  <si>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</si>
  <si>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</si>
  <si>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</si>
  <si>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</si>
  <si>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</si>
  <si>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</si>
  <si>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</si>
  <si>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</si>
  <si>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</si>
  <si>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</si>
  <si>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</si>
  <si>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</si>
  <si>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</si>
  <si>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</si>
  <si>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</si>
  <si>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</si>
  <si>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</si>
  <si>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</si>
  <si>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</si>
  <si>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</si>
  <si>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</si>
  <si>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</si>
  <si>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</si>
  <si>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</si>
  <si>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</si>
  <si>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</si>
  <si>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</si>
  <si>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</si>
  <si>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</si>
  <si>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</si>
  <si>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</si>
  <si>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</si>
  <si>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</si>
  <si>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</si>
  <si>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</si>
  <si>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</si>
  <si>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</si>
  <si>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</si>
  <si>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</si>
  <si>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</si>
  <si>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</si>
  <si>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</si>
  <si>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</si>
  <si>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</si>
  <si>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</si>
  <si>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</si>
  <si>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</si>
  <si>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</si>
  <si>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</si>
  <si>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</si>
  <si>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</si>
  <si>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</si>
  <si>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</si>
  <si>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</si>
  <si>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</si>
  <si>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</si>
  <si>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</si>
  <si>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</si>
  <si>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</si>
  <si>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</si>
  <si>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</si>
  <si>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</si>
  <si>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</si>
  <si>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</si>
  <si>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</si>
  <si>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</si>
  <si>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</si>
  <si>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</si>
  <si>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</si>
  <si>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</si>
  <si>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</si>
  <si>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</si>
  <si>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</si>
  <si>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</si>
  <si>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</si>
  <si>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</si>
  <si>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</si>
  <si>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</si>
  <si>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</si>
  <si>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</si>
  <si>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</si>
  <si>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</si>
  <si>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</si>
  <si>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</si>
  <si>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</si>
  <si>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</si>
  <si>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</si>
  <si>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</si>
  <si>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</si>
  <si>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</si>
  <si>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</si>
  <si>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</si>
  <si>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</si>
  <si>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</si>
  <si>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</si>
  <si>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</si>
  <si>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</si>
  <si>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</si>
  <si>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</si>
  <si>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</si>
  <si>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</si>
  <si>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</si>
  <si>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</si>
  <si>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</si>
  <si>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</si>
  <si>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</si>
  <si>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</si>
  <si>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</si>
  <si>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</si>
  <si>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</si>
  <si>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</si>
  <si>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</si>
  <si>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</si>
  <si>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</si>
  <si>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</si>
  <si>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</si>
  <si>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</si>
  <si>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</si>
  <si>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</si>
  <si>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</si>
  <si>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</si>
  <si>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</si>
  <si>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</si>
  <si>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</si>
  <si>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</si>
  <si>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</si>
  <si>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</si>
  <si>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</si>
  <si>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</si>
  <si>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</si>
  <si>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</si>
  <si>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</si>
  <si>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</si>
  <si>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</si>
  <si>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</si>
  <si>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</si>
  <si>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</si>
  <si>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</si>
  <si>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</si>
  <si>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</si>
  <si>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</si>
  <si>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</si>
  <si>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</si>
  <si>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</si>
  <si>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</si>
  <si>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</si>
  <si>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</si>
  <si>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</si>
  <si>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</si>
  <si>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</si>
  <si>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</si>
  <si>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</si>
  <si>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</si>
  <si>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</si>
  <si>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</si>
  <si>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</si>
  <si>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</si>
  <si>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</si>
  <si>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</si>
  <si>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</si>
  <si>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</si>
  <si>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</si>
  <si>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</si>
  <si>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</si>
  <si>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</si>
  <si>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</si>
  <si>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</si>
  <si>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</si>
  <si>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</si>
  <si>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</si>
  <si>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</si>
  <si>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</si>
  <si>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</si>
  <si>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</si>
  <si>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</si>
  <si>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</si>
  <si>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</si>
  <si>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</si>
  <si>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</si>
  <si>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</si>
  <si>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</si>
  <si>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</si>
  <si>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</si>
  <si>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</si>
  <si>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</si>
  <si>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</si>
  <si>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</si>
  <si>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</si>
  <si>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</si>
  <si>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</si>
  <si>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</si>
  <si>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</si>
  <si>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</si>
  <si>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</si>
  <si>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</si>
  <si>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</si>
  <si>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</si>
  <si>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</si>
  <si>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</si>
  <si>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</si>
  <si>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</si>
  <si>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</si>
  <si>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</si>
  <si>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</si>
  <si>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</si>
  <si>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</si>
  <si>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</si>
  <si>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</si>
  <si>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</si>
  <si>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</si>
  <si>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</si>
  <si>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</si>
  <si>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</si>
  <si>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</si>
  <si>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</si>
  <si>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</si>
  <si>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</si>
  <si>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</si>
  <si>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</si>
  <si>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</si>
  <si>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</si>
  <si>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</si>
  <si>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</si>
  <si>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</si>
  <si>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</si>
  <si>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</si>
  <si>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</si>
  <si>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</si>
  <si>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</si>
  <si>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</si>
  <si>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</si>
  <si>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</si>
  <si>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</si>
  <si>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</si>
  <si>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</si>
  <si>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</si>
  <si>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</si>
  <si>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</si>
  <si>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</si>
  <si>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</si>
  <si>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</si>
  <si>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</si>
  <si>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</si>
  <si>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</si>
  <si>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</si>
  <si>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</si>
  <si>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</si>
  <si>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</si>
  <si>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</si>
  <si>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</si>
  <si>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</si>
  <si>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</si>
  <si>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</si>
  <si>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</si>
  <si>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</si>
  <si>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</si>
  <si>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</si>
  <si>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</si>
  <si>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</si>
  <si>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</si>
  <si>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</si>
  <si>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</si>
  <si>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</si>
  <si>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</si>
  <si>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</si>
  <si>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</si>
  <si>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</si>
  <si>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</si>
  <si>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</si>
  <si>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</si>
  <si>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</si>
  <si>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</si>
  <si>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</si>
  <si>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</si>
  <si>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</si>
  <si>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</si>
  <si>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</si>
  <si>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</si>
  <si>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</si>
  <si>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</si>
  <si>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</si>
  <si>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</si>
  <si>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</si>
  <si>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</si>
  <si>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</si>
  <si>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</si>
  <si>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</si>
  <si>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</si>
  <si>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</si>
  <si>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</si>
  <si>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</si>
  <si>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</si>
  <si>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</si>
  <si>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</si>
  <si>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</si>
  <si>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</si>
  <si>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</si>
  <si>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</si>
  <si>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</si>
  <si>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</si>
  <si>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</si>
  <si>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</si>
  <si>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</si>
  <si>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</si>
  <si>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</si>
  <si>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</si>
  <si>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</si>
  <si>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</si>
  <si>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</si>
  <si>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</si>
  <si>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</si>
  <si>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</si>
  <si>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</si>
  <si>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</si>
  <si>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</si>
  <si>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</si>
  <si>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</si>
  <si>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</si>
  <si>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</si>
  <si>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</si>
  <si>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</si>
  <si>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</si>
  <si>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</si>
  <si>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</si>
  <si>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</si>
  <si>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</si>
  <si>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</si>
  <si>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</si>
  <si>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</si>
  <si>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</si>
  <si>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</si>
  <si>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</si>
  <si>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</si>
  <si>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</si>
  <si>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</si>
  <si>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</si>
  <si>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</si>
  <si>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</si>
  <si>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</si>
  <si>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</si>
  <si>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</si>
  <si>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</si>
  <si>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</si>
  <si>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</si>
  <si>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</si>
  <si>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</si>
  <si>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</si>
  <si>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</si>
  <si>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</si>
  <si>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</si>
  <si>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</si>
  <si>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</si>
  <si>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</si>
  <si>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</si>
  <si>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</si>
  <si>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</si>
  <si>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</si>
  <si>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</si>
  <si>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</si>
  <si>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</si>
  <si>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</si>
  <si>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</si>
  <si>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</si>
  <si>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</si>
  <si>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</si>
  <si>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</si>
  <si>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</si>
  <si>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</si>
  <si>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</si>
  <si>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</si>
  <si>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</si>
  <si>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</si>
  <si>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</si>
  <si>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</si>
  <si>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</si>
  <si>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</si>
  <si>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</si>
  <si>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</si>
  <si>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</si>
  <si>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</si>
  <si>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</si>
  <si>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</si>
  <si>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</si>
  <si>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</si>
  <si>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</si>
  <si>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</si>
  <si>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</si>
  <si>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</si>
  <si>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</si>
  <si>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</si>
  <si>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</si>
  <si>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</si>
  <si>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</si>
  <si>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</si>
  <si>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</si>
  <si>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</si>
  <si>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</si>
  <si>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</si>
  <si>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</si>
  <si>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</si>
  <si>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</si>
  <si>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</si>
  <si>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</si>
  <si>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</si>
  <si>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</si>
  <si>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</si>
  <si>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</si>
  <si>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</si>
  <si>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</si>
  <si>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</si>
  <si>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</si>
  <si>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</si>
  <si>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</si>
  <si>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</si>
  <si>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</si>
  <si>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</si>
  <si>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</si>
  <si>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</si>
  <si>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</si>
  <si>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</si>
  <si>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</si>
  <si>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</si>
  <si>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</si>
  <si>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</si>
  <si>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</si>
  <si>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</si>
  <si>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</si>
  <si>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</si>
  <si>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</si>
  <si>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</si>
  <si>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</si>
  <si>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</si>
  <si>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</si>
  <si>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</si>
  <si>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</si>
  <si>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</si>
  <si>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</si>
  <si>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</si>
  <si>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</si>
  <si>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</si>
  <si>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</si>
  <si>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</si>
  <si>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</si>
  <si>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</si>
  <si>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</si>
  <si>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</si>
  <si>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</si>
  <si>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</si>
  <si>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</si>
  <si>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</si>
  <si>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</si>
  <si>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</si>
  <si>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</si>
  <si>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</si>
  <si>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</si>
  <si>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</si>
  <si>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</si>
  <si>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</si>
  <si>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</si>
  <si>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</si>
  <si>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</si>
  <si>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</si>
  <si>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</si>
  <si>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</si>
  <si>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</si>
  <si>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</si>
  <si>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</si>
  <si>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</si>
  <si>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</si>
  <si>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</si>
  <si>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</si>
  <si>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</si>
  <si>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</si>
  <si>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</si>
  <si>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</si>
  <si>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</si>
  <si>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</si>
  <si>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</si>
  <si>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</si>
  <si>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</si>
  <si>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</si>
  <si>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</si>
  <si>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</si>
  <si>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</si>
  <si>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</si>
  <si>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</si>
  <si>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</si>
  <si>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</si>
  <si>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</si>
  <si>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</si>
  <si>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</si>
  <si>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</si>
  <si>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</si>
  <si>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</si>
  <si>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</si>
  <si>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</si>
  <si>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</si>
  <si>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</si>
  <si>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</si>
  <si>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</si>
  <si>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</si>
  <si>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</si>
  <si>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</si>
  <si>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</si>
  <si>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</si>
  <si>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</si>
  <si>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</si>
  <si>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</si>
  <si>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</si>
  <si>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</si>
  <si>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</si>
  <si>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</si>
  <si>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</si>
  <si>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</si>
  <si>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</si>
  <si>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</si>
  <si>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</si>
  <si>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</si>
  <si>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</si>
  <si>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</si>
  <si>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</si>
  <si>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</si>
  <si>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</si>
  <si>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</si>
  <si>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</si>
  <si>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</si>
  <si>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</si>
  <si>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</si>
  <si>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</si>
  <si>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</si>
  <si>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</si>
  <si>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</si>
  <si>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</si>
  <si>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</si>
  <si>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</si>
  <si>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</si>
  <si>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</si>
  <si>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</si>
  <si>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</si>
  <si>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</si>
  <si>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</si>
  <si>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</si>
  <si>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</si>
  <si>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</si>
  <si>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</si>
  <si>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</si>
  <si>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</si>
  <si>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</si>
  <si>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</si>
  <si>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</si>
  <si>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</si>
  <si>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</si>
  <si>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</si>
  <si>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</si>
  <si>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</si>
  <si>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</si>
  <si>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</si>
  <si>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</si>
  <si>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</si>
  <si>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</si>
  <si>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</si>
  <si>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</si>
  <si>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</si>
  <si>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</si>
  <si>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</si>
  <si>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</si>
  <si>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</si>
  <si>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</si>
  <si>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</si>
  <si>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</si>
  <si>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</si>
  <si>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</si>
  <si>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</si>
  <si>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</si>
  <si>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</si>
  <si>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</si>
  <si>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</si>
  <si>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</si>
  <si>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</si>
  <si>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</si>
  <si>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</si>
  <si>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</si>
  <si>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</si>
  <si>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</si>
  <si>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</si>
  <si>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</si>
  <si>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</si>
  <si>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</si>
  <si>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</si>
  <si>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</si>
  <si>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</si>
  <si>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</si>
  <si>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</si>
  <si>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</si>
  <si>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</si>
  <si>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</si>
  <si>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</si>
  <si>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</si>
  <si>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</si>
  <si>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</si>
  <si>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</si>
  <si>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</si>
  <si>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</si>
  <si>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</si>
  <si>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</si>
  <si>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</si>
  <si>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</si>
  <si>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</si>
  <si>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</si>
  <si>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</si>
  <si>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</si>
  <si>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</si>
  <si>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</si>
  <si>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</si>
  <si>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</si>
  <si>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</si>
  <si>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</si>
  <si>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</si>
  <si>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</si>
  <si>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</si>
  <si>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</si>
  <si>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</si>
  <si>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</si>
  <si>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</si>
  <si>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</si>
  <si>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</si>
  <si>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</si>
  <si>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</si>
  <si>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</si>
  <si>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</si>
  <si>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</si>
  <si>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</si>
  <si>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</si>
  <si>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</si>
  <si>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</si>
  <si>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</si>
  <si>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</si>
  <si>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</si>
  <si>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</si>
  <si>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</si>
  <si>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</si>
  <si>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</si>
  <si>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</si>
  <si>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</si>
  <si>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</si>
  <si>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</si>
  <si>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</si>
  <si>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</si>
  <si>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</si>
  <si>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</si>
  <si>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</si>
  <si>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</si>
  <si>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</si>
  <si>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</si>
  <si>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</si>
  <si>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</si>
  <si>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</si>
  <si>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</si>
  <si>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</si>
  <si>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</si>
  <si>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</si>
  <si>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</si>
  <si>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</si>
  <si>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</si>
  <si>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</si>
  <si>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</si>
  <si>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</si>
  <si>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</si>
  <si>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</si>
  <si>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</si>
  <si>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</si>
  <si>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</si>
  <si>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</si>
  <si>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</si>
  <si>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</si>
  <si>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</si>
  <si>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</si>
  <si>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</si>
  <si>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</si>
  <si>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</si>
  <si>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</si>
  <si>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</si>
  <si>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</si>
  <si>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</si>
  <si>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</si>
  <si>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</si>
  <si>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</si>
  <si>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</si>
  <si>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</si>
  <si>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</si>
  <si>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</si>
  <si>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</si>
  <si>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</si>
  <si>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</si>
  <si>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</si>
  <si>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</si>
  <si>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</si>
  <si>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</si>
  <si>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</si>
  <si>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</si>
  <si>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</si>
  <si>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</si>
  <si>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</si>
  <si>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</si>
  <si>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</si>
  <si>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</si>
  <si>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</si>
  <si>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</si>
  <si>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</si>
  <si>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</si>
  <si>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</si>
  <si>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</si>
  <si>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</si>
  <si>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</si>
  <si>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</si>
  <si>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</si>
  <si>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</si>
  <si>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</si>
  <si>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</si>
  <si>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</si>
  <si>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</si>
  <si>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</si>
  <si>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</si>
  <si>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</si>
  <si>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</si>
  <si>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</si>
  <si>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</si>
  <si>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</si>
  <si>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</si>
  <si>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</si>
  <si>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</si>
  <si>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</si>
  <si>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</si>
  <si>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</si>
  <si>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</si>
  <si>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</si>
  <si>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</si>
  <si>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</si>
  <si>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</si>
  <si>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</si>
  <si>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</si>
  <si>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</si>
  <si>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</si>
  <si>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</si>
  <si>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</si>
  <si>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</si>
  <si>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</si>
  <si>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</si>
  <si>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</si>
  <si>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</si>
  <si>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</si>
  <si>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</si>
  <si>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</si>
  <si>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</si>
  <si>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</si>
  <si>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</si>
  <si>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</si>
  <si>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</si>
  <si>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</si>
  <si>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</si>
  <si>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</si>
  <si>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</si>
  <si>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</si>
  <si>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</si>
  <si>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</si>
  <si>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</si>
  <si>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</si>
  <si>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</si>
  <si>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</si>
  <si>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</si>
  <si>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</si>
  <si>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</si>
  <si>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</si>
  <si>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</si>
  <si>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</si>
  <si>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</si>
  <si>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</si>
  <si>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</si>
  <si>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</si>
  <si>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</si>
  <si>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</si>
  <si>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</si>
  <si>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</si>
  <si>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</si>
  <si>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</si>
  <si>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</si>
  <si>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</si>
  <si>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</si>
  <si>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</si>
  <si>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</si>
  <si>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</si>
  <si>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</si>
  <si>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</si>
  <si>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</si>
  <si>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</si>
  <si>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</si>
  <si>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</si>
  <si>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</si>
  <si>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</si>
  <si>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</si>
  <si>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</si>
  <si>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</si>
  <si>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</si>
  <si>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</si>
  <si>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</si>
  <si>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</si>
  <si>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</si>
  <si>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</si>
  <si>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</si>
  <si>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</si>
  <si>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</si>
  <si>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</si>
  <si>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</si>
  <si>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</si>
  <si>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</si>
  <si>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</si>
  <si>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</si>
  <si>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</si>
  <si>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</si>
  <si>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</si>
  <si>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</si>
  <si>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</si>
  <si>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</si>
  <si>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</si>
  <si>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</si>
  <si>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</si>
  <si>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</si>
  <si>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</si>
  <si>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</si>
  <si>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</si>
  <si>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</si>
  <si>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</si>
  <si>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</si>
  <si>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</si>
  <si>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</si>
  <si>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</si>
  <si>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</si>
  <si>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</si>
  <si>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</si>
  <si>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</si>
  <si>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</si>
  <si>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</si>
  <si>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</si>
  <si>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</si>
  <si>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</si>
  <si>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</si>
  <si>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</si>
  <si>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</si>
  <si>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</si>
  <si>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</si>
  <si>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</si>
  <si>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</si>
  <si>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</si>
  <si>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</si>
  <si>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</si>
  <si>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</si>
  <si>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</si>
  <si>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</si>
  <si>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</si>
  <si>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</si>
  <si>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</si>
  <si>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</si>
  <si>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</si>
  <si>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</si>
  <si>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</si>
  <si>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</si>
  <si>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</si>
  <si>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</si>
  <si>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</si>
  <si>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</si>
  <si>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</si>
  <si>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</si>
  <si>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</si>
  <si>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</si>
  <si>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</si>
  <si>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</si>
  <si>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</si>
  <si>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</si>
  <si>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</si>
  <si>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</si>
  <si>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</si>
  <si>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</si>
  <si>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</si>
  <si>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</si>
  <si>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</si>
  <si>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</si>
  <si>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</si>
  <si>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</si>
  <si>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</si>
  <si>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</si>
  <si>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</si>
  <si>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</si>
  <si>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</si>
  <si>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</si>
  <si>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</si>
  <si>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</si>
  <si>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</si>
  <si>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</si>
  <si>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</si>
  <si>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</si>
  <si>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</si>
  <si>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</si>
  <si>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</si>
  <si>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</si>
  <si>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</si>
  <si>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</si>
  <si>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</si>
  <si>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</si>
  <si>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</si>
  <si>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</si>
  <si>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</si>
  <si>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</si>
  <si>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</si>
  <si>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</si>
  <si>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</si>
  <si>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</si>
  <si>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</si>
  <si>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</si>
  <si>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</si>
  <si>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</si>
  <si>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</si>
  <si>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</si>
  <si>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</si>
  <si>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</si>
  <si>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</si>
  <si>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</si>
  <si>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</si>
  <si>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</si>
  <si>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</si>
  <si>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</si>
  <si>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</si>
  <si>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</si>
  <si>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</si>
  <si>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</si>
  <si>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</si>
  <si>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</si>
  <si>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</si>
  <si>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</si>
  <si>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</si>
  <si>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</si>
  <si>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</si>
  <si>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</si>
  <si>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</si>
  <si>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</si>
  <si>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</si>
  <si>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</si>
  <si>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</si>
  <si>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</si>
  <si>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</si>
  <si>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</si>
  <si>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</si>
  <si>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</si>
  <si>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</si>
  <si>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</si>
  <si>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</si>
  <si>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</si>
  <si>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</si>
  <si>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</si>
  <si>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</si>
  <si>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</si>
  <si>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</si>
  <si>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</si>
  <si>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</si>
  <si>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</si>
  <si>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</si>
  <si>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</si>
  <si>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</si>
  <si>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</si>
  <si>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</si>
  <si>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</si>
  <si>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</si>
  <si>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</si>
  <si>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</si>
  <si>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</si>
  <si>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</si>
  <si>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</si>
  <si>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</si>
  <si>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</si>
  <si>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</si>
  <si>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</si>
  <si>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</si>
  <si>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</si>
  <si>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</si>
  <si>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</si>
  <si>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</si>
  <si>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</si>
  <si>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</si>
  <si>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</si>
  <si>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</si>
  <si>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</si>
  <si>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</si>
  <si>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</si>
  <si>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</si>
  <si>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</si>
  <si>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</si>
  <si>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</si>
  <si>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</si>
  <si>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</si>
  <si>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</si>
  <si>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</si>
  <si>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</si>
  <si>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</si>
  <si>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</si>
  <si>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</si>
  <si>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</si>
  <si>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</si>
  <si>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</si>
  <si>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</si>
  <si>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</si>
  <si>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</si>
  <si>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</si>
  <si>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</si>
  <si>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</si>
  <si>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</si>
  <si>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</si>
  <si>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</si>
  <si>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</si>
  <si>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</si>
  <si>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</si>
  <si>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</si>
  <si>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</si>
  <si>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</si>
  <si>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</si>
  <si>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</si>
  <si>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</si>
  <si>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</si>
  <si>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</si>
  <si>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</si>
  <si>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</si>
  <si>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</si>
  <si>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</si>
  <si>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</si>
  <si>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</si>
  <si>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</si>
  <si>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</si>
  <si>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</si>
  <si>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</si>
  <si>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</si>
  <si>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</si>
  <si>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</si>
  <si>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</si>
  <si>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</si>
  <si>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</si>
  <si>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</si>
  <si>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</si>
  <si>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</si>
  <si>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</si>
  <si>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</si>
  <si>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</si>
  <si>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</si>
  <si>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</si>
  <si>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</si>
  <si>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</si>
  <si>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</si>
  <si>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</si>
  <si>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</si>
  <si>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</si>
  <si>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</si>
  <si>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</si>
  <si>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</si>
  <si>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</si>
  <si>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</si>
  <si>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</si>
  <si>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</si>
  <si>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</si>
  <si>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</si>
  <si>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</si>
  <si>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</si>
  <si>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</si>
  <si>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</si>
  <si>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</si>
  <si>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</si>
  <si>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</si>
  <si>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</si>
  <si>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</si>
  <si>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</si>
  <si>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</si>
  <si>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</si>
  <si>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</si>
  <si>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</si>
  <si>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</si>
  <si>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</si>
  <si>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</si>
  <si>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</si>
  <si>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</si>
  <si>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</si>
  <si>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</si>
  <si>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</si>
  <si>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</si>
  <si>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</si>
  <si>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</si>
  <si>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</si>
  <si>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</si>
  <si>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</si>
  <si>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</si>
  <si>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</si>
  <si>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</si>
  <si>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</si>
  <si>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</si>
  <si>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</si>
  <si>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</si>
  <si>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</si>
  <si>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</si>
  <si>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</si>
  <si>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</si>
  <si>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</si>
  <si>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</si>
  <si>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</si>
  <si>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</si>
  <si>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</si>
  <si>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</si>
  <si>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</si>
  <si>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</si>
  <si>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</si>
  <si>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</si>
  <si>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</si>
  <si>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</si>
  <si>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</si>
  <si>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</si>
  <si>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</si>
  <si>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</si>
  <si>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</si>
  <si>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</si>
  <si>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</si>
  <si>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</si>
  <si>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</si>
  <si>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</si>
  <si>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</si>
  <si>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</si>
  <si>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</si>
  <si>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</si>
  <si>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</si>
  <si>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</si>
  <si>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</si>
  <si>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</si>
  <si>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</si>
  <si>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</si>
  <si>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</si>
  <si>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</si>
  <si>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</si>
  <si>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</si>
  <si>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</si>
  <si>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</si>
  <si>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</si>
  <si>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</si>
  <si>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</si>
  <si>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</si>
  <si>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</si>
  <si>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</si>
  <si>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</si>
  <si>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</si>
  <si>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</si>
  <si>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</si>
  <si>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</si>
  <si>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</si>
  <si>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</si>
  <si>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</si>
  <si>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</si>
  <si>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</si>
  <si>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</si>
  <si>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</si>
  <si>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</si>
  <si>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</si>
  <si>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</si>
  <si>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</si>
  <si>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</si>
  <si>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</si>
  <si>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</si>
  <si>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</si>
  <si>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</si>
  <si>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</si>
  <si>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</si>
  <si>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</si>
  <si>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</si>
  <si>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</si>
  <si>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</si>
  <si>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</si>
  <si>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</si>
  <si>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</si>
  <si>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</si>
  <si>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</si>
  <si>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</si>
  <si>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</si>
  <si>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</si>
  <si>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</si>
  <si>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</si>
  <si>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</si>
  <si>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</si>
  <si>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</si>
  <si>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</si>
  <si>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</si>
  <si>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</si>
  <si>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</si>
  <si>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</si>
  <si>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</si>
  <si>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</si>
  <si>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</si>
  <si>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</si>
  <si>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</si>
  <si>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</si>
  <si>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</si>
  <si>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</si>
  <si>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</si>
  <si>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</si>
  <si>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</si>
  <si>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</si>
  <si>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</si>
  <si>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</si>
  <si>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</si>
  <si>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</si>
  <si>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</si>
  <si>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</si>
  <si>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</si>
  <si>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</si>
  <si>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</si>
  <si>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</si>
  <si>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</si>
  <si>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</si>
  <si>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</si>
  <si>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</si>
  <si>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</si>
  <si>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</si>
  <si>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</si>
  <si>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</si>
  <si>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</si>
  <si>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</si>
  <si>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</si>
  <si>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</si>
  <si>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</si>
  <si>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</si>
  <si>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</si>
  <si>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</si>
  <si>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</si>
  <si>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</si>
  <si>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</si>
  <si>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</si>
  <si>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</si>
  <si>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</si>
  <si>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</si>
  <si>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</si>
  <si>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</si>
  <si>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</si>
  <si>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</si>
  <si>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</si>
  <si>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</si>
  <si>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</si>
  <si>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</si>
  <si>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</si>
  <si>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</si>
  <si>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</si>
  <si>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</si>
  <si>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</si>
  <si>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</si>
  <si>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</si>
  <si>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</si>
  <si>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</si>
  <si>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</si>
  <si>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</si>
  <si>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</si>
  <si>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</si>
  <si>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</si>
  <si>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</si>
  <si>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</si>
  <si>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</si>
  <si>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</si>
  <si>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</si>
  <si>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</si>
  <si>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</si>
  <si>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</si>
  <si>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</si>
  <si>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</si>
  <si>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</si>
  <si>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</si>
  <si>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</si>
  <si>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</si>
  <si>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</si>
  <si>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</si>
  <si>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</si>
  <si>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</si>
  <si>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</si>
  <si>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</si>
  <si>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</si>
  <si>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</si>
  <si>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</si>
  <si>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</si>
  <si>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</si>
  <si>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</si>
  <si>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</si>
  <si>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</si>
  <si>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</si>
  <si>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</si>
  <si>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</si>
  <si>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</si>
  <si>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</si>
  <si>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</si>
  <si>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</si>
  <si>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</si>
  <si>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</si>
  <si>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</si>
  <si>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</si>
  <si>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</si>
  <si>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</si>
  <si>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</si>
  <si>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</si>
  <si>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</si>
  <si>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</si>
  <si>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</si>
  <si>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</si>
  <si>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</si>
  <si>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</si>
  <si>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</si>
  <si>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</si>
  <si>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</si>
  <si>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</si>
  <si>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</si>
  <si>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</si>
  <si>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</si>
  <si>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</si>
  <si>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</si>
  <si>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</si>
  <si>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</si>
  <si>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</si>
  <si>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</si>
  <si>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</si>
  <si>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</si>
  <si>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</si>
  <si>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</si>
  <si>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</si>
  <si>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</si>
  <si>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</si>
  <si>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</si>
  <si>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</si>
  <si>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</si>
  <si>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</si>
  <si>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</si>
  <si>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</si>
  <si>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</si>
  <si>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</si>
  <si>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</si>
  <si>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</si>
  <si>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</si>
  <si>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</si>
  <si>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</si>
  <si>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</si>
  <si>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</si>
  <si>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</si>
  <si>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</si>
  <si>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</si>
  <si>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</si>
  <si>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</si>
  <si>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</si>
  <si>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</si>
  <si>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</si>
  <si>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</si>
  <si>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</si>
  <si>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</si>
  <si>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</si>
  <si>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</si>
  <si>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</si>
  <si>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</si>
  <si>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</si>
  <si>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</si>
  <si>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</si>
  <si>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</si>
  <si>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</si>
  <si>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</si>
  <si>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</si>
  <si>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</si>
  <si>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</si>
  <si>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</si>
  <si>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</si>
  <si>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</si>
  <si>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</si>
  <si>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</si>
  <si>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</si>
  <si>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</si>
  <si>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</si>
  <si>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</si>
  <si>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</si>
  <si>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</si>
  <si>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</si>
  <si>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</si>
  <si>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</si>
  <si>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</si>
  <si>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</si>
  <si>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</si>
  <si>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</si>
  <si>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</si>
  <si>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</si>
  <si>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</si>
  <si>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</si>
  <si>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</si>
  <si>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</si>
  <si>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</si>
  <si>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</si>
  <si>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</si>
  <si>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</si>
  <si>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</si>
  <si>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</si>
  <si>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</si>
  <si>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</si>
  <si>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</si>
  <si>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</si>
  <si>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</si>
  <si>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</si>
  <si>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</si>
  <si>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</si>
  <si>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</si>
  <si>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</si>
  <si>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</si>
  <si>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</si>
  <si>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</si>
  <si>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</si>
  <si>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</si>
  <si>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</si>
  <si>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</si>
  <si>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</si>
  <si>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</si>
  <si>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</si>
  <si>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</si>
  <si>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</si>
  <si>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</si>
  <si>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</si>
  <si>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</si>
  <si>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</si>
  <si>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</si>
  <si>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</si>
  <si>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</si>
  <si>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</si>
  <si>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</si>
  <si>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</si>
  <si>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</si>
  <si>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</si>
  <si>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</si>
  <si>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</si>
  <si>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</si>
  <si>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</si>
  <si>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</si>
  <si>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</si>
  <si>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</si>
  <si>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</si>
  <si>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</si>
  <si>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</si>
  <si>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</si>
  <si>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</si>
  <si>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</si>
  <si>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</si>
  <si>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</si>
  <si>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</si>
  <si>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</si>
  <si>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</si>
  <si>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</si>
  <si>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</si>
  <si>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</si>
  <si>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</si>
  <si>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</si>
  <si>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</si>
  <si>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</si>
  <si>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</si>
  <si>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</si>
  <si>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</si>
  <si>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</si>
  <si>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</si>
  <si>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</si>
  <si>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</si>
  <si>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</si>
  <si>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</si>
  <si>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</si>
  <si>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</si>
  <si>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</si>
  <si>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</si>
  <si>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</si>
  <si>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</si>
  <si>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</si>
  <si>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</si>
  <si>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</si>
  <si>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</si>
  <si>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</si>
  <si>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</si>
  <si>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</si>
  <si>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</si>
  <si>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</si>
  <si>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</si>
  <si>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</si>
  <si>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</si>
  <si>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</si>
  <si>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</si>
  <si>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</si>
  <si>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</si>
  <si>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</si>
  <si>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</si>
  <si>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</si>
  <si>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</si>
  <si>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</si>
  <si>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</si>
  <si>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</si>
  <si>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</si>
  <si>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</si>
  <si>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</si>
  <si>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</si>
  <si>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</si>
  <si>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</si>
  <si>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</si>
  <si>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</si>
  <si>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</si>
  <si>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</si>
  <si>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</si>
  <si>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</si>
  <si>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</si>
  <si>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</si>
  <si>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</si>
  <si>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</si>
  <si>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</si>
  <si>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</si>
  <si>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</si>
  <si>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</si>
  <si>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</si>
  <si>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</si>
  <si>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</si>
  <si>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</si>
  <si>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</si>
  <si>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</si>
  <si>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</si>
  <si>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</si>
  <si>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</si>
  <si>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</si>
  <si>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</si>
  <si>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</si>
  <si>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</si>
  <si>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</si>
  <si>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</si>
  <si>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</si>
  <si>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</si>
  <si>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</si>
  <si>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</si>
  <si>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</si>
  <si>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</si>
  <si>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</si>
  <si>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</si>
  <si>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</si>
  <si>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</si>
  <si>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</si>
  <si>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</si>
  <si>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</si>
  <si>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</si>
  <si>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</si>
  <si>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</si>
  <si>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</si>
  <si>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</si>
  <si>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</si>
  <si>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</si>
  <si>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</si>
  <si>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</si>
  <si>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</si>
  <si>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</si>
  <si>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</si>
  <si>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</si>
  <si>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</si>
  <si>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</si>
  <si>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</si>
  <si>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</si>
  <si>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</si>
  <si>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</si>
  <si>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</si>
  <si>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</si>
  <si>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</si>
  <si>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</si>
  <si>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</si>
  <si>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</si>
  <si>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</si>
  <si>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</si>
  <si>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</si>
  <si>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</si>
  <si>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</si>
  <si>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</si>
  <si>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</si>
  <si>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</si>
  <si>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</si>
  <si>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</si>
  <si>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</si>
  <si>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</si>
  <si>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</si>
  <si>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</si>
  <si>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</si>
  <si>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</si>
  <si>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</si>
  <si>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</si>
  <si>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</si>
  <si>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</si>
  <si>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</si>
  <si>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</si>
  <si>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</si>
  <si>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</si>
  <si>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</si>
  <si>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</si>
  <si>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</si>
  <si>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</si>
  <si>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</si>
  <si>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</si>
  <si>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</si>
  <si>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</si>
  <si>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</si>
  <si>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</si>
  <si>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</si>
  <si>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</si>
  <si>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</si>
  <si>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</si>
  <si>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</si>
  <si>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</si>
  <si>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</si>
  <si>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</si>
  <si>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</si>
  <si>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</si>
  <si>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</si>
  <si>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</si>
  <si>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</si>
  <si>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</si>
  <si>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</si>
  <si>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</si>
  <si>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</si>
  <si>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</si>
  <si>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</si>
  <si>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</si>
  <si>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</si>
  <si>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</si>
  <si>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</si>
  <si>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</si>
  <si>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</si>
  <si>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</si>
  <si>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</si>
  <si>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</si>
  <si>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</si>
  <si>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</si>
  <si>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</si>
  <si>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</si>
  <si>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</si>
  <si>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</si>
  <si>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</si>
  <si>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</si>
  <si>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</si>
  <si>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</si>
  <si>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</si>
  <si>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</si>
  <si>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</si>
  <si>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</si>
  <si>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</si>
  <si>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</si>
  <si>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</si>
  <si>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</si>
  <si>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</si>
  <si>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</si>
  <si>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</si>
  <si>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</si>
  <si>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</si>
  <si>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</si>
  <si>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</si>
  <si>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</si>
  <si>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</si>
  <si>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</si>
  <si>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</si>
  <si>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</si>
  <si>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</si>
  <si>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</si>
  <si>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</si>
  <si>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</si>
  <si>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</si>
  <si>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</si>
  <si>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</si>
  <si>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</si>
  <si>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</si>
  <si>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</si>
  <si>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</si>
  <si>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</si>
  <si>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</si>
  <si>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</si>
  <si>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</si>
  <si>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</si>
  <si>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</si>
  <si>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</si>
  <si>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</si>
  <si>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</si>
  <si>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</si>
  <si>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</si>
  <si>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</si>
  <si>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</si>
  <si>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</si>
  <si>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</si>
  <si>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</si>
  <si>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</si>
  <si>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</si>
  <si>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</si>
  <si>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</si>
  <si>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</si>
  <si>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</si>
  <si>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</si>
  <si>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</si>
  <si>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</si>
  <si>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</si>
  <si>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</si>
  <si>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</si>
  <si>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</si>
  <si>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</si>
  <si>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</si>
  <si>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</si>
  <si>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</si>
  <si>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</si>
  <si>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</si>
  <si>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</si>
  <si>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</si>
  <si>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</si>
  <si>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</si>
  <si>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</si>
  <si>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</si>
  <si>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</si>
  <si>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</si>
  <si>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</si>
  <si>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</si>
  <si>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</si>
  <si>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</si>
  <si>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</si>
  <si>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</si>
  <si>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</si>
  <si>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</si>
  <si>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</si>
  <si>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</si>
  <si>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</si>
  <si>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</si>
  <si>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</si>
  <si>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</si>
  <si>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</si>
  <si>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</si>
  <si>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</si>
  <si>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</si>
  <si>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</si>
  <si>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</si>
  <si>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</si>
  <si>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</si>
  <si>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</si>
  <si>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</si>
  <si>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</si>
  <si>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</si>
  <si>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</si>
  <si>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</si>
  <si>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</si>
  <si>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</si>
  <si>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</si>
  <si>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</si>
  <si>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</si>
  <si>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</si>
  <si>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</si>
  <si>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</si>
  <si>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</si>
  <si>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</si>
  <si>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</si>
  <si>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</si>
  <si>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</si>
  <si>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</si>
  <si>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</si>
  <si>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</si>
  <si>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</si>
  <si>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</si>
  <si>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</si>
  <si>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</si>
  <si>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</si>
  <si>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</si>
  <si>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</si>
  <si>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</si>
  <si>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</si>
  <si>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</si>
  <si>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</si>
  <si>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</si>
  <si>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</si>
  <si>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</si>
  <si>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</si>
  <si>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</si>
  <si>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</si>
  <si>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</si>
  <si>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</si>
  <si>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</si>
  <si>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</si>
  <si>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</si>
  <si>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</si>
  <si>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</si>
  <si>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</si>
  <si>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</si>
  <si>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</si>
  <si>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</si>
  <si>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</si>
  <si>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</si>
  <si>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</si>
  <si>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</si>
  <si>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</si>
  <si>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</si>
  <si>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</si>
  <si>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</si>
  <si>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</si>
  <si>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</si>
  <si>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</si>
  <si>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</si>
  <si>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</si>
  <si>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</si>
  <si>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</si>
  <si>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</si>
  <si>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</si>
  <si>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</si>
  <si>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</si>
  <si>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</si>
  <si>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</si>
  <si>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</si>
  <si>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</si>
  <si>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</si>
  <si>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</si>
  <si>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</si>
  <si>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</si>
  <si>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</si>
  <si>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</si>
  <si>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</si>
  <si>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</si>
  <si>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</si>
  <si>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</si>
  <si>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</si>
  <si>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</si>
  <si>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</si>
  <si>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</si>
  <si>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</si>
  <si>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</si>
  <si>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</si>
  <si>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</si>
  <si>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</si>
  <si>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</si>
  <si>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</si>
  <si>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</si>
  <si>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</si>
  <si>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</si>
  <si>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</si>
  <si>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</si>
  <si>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</si>
  <si>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</si>
  <si>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</si>
  <si>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</si>
  <si>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</si>
  <si>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</si>
  <si>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</si>
  <si>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</si>
  <si>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</si>
  <si>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</si>
  <si>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</si>
  <si>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</si>
  <si>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</si>
  <si>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</si>
  <si>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</si>
  <si>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</si>
  <si>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</si>
  <si>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</si>
  <si>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</si>
  <si>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</si>
  <si>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</si>
  <si>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</si>
  <si>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</si>
  <si>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</si>
  <si>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</si>
  <si>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</si>
  <si>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</si>
  <si>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</si>
  <si>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</si>
  <si>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</si>
  <si>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</si>
  <si>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</si>
  <si>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</si>
  <si>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</si>
  <si>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</si>
  <si>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</si>
  <si>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</si>
  <si>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</si>
  <si>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</si>
  <si>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</si>
  <si>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</si>
  <si>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</si>
  <si>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</si>
  <si>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</si>
  <si>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</si>
  <si>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</si>
  <si>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</si>
  <si>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</si>
  <si>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</si>
  <si>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</si>
  <si>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</si>
  <si>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</si>
  <si>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</si>
  <si>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</si>
  <si>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</si>
  <si>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</si>
  <si>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</si>
  <si>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</si>
  <si>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</si>
  <si>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</si>
  <si>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</si>
  <si>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</si>
  <si>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</si>
  <si>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</si>
  <si>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</si>
  <si>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</si>
  <si>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</si>
  <si>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</si>
  <si>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</si>
  <si>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</si>
  <si>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</si>
  <si>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</si>
  <si>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</si>
  <si>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</si>
  <si>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</si>
  <si>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</si>
  <si>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</si>
  <si>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</si>
  <si>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</si>
  <si>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</si>
  <si>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</si>
  <si>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</si>
  <si>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</si>
  <si>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</si>
  <si>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</si>
  <si>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</si>
  <si>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</si>
  <si>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</si>
  <si>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</si>
  <si>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</si>
  <si>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</si>
  <si>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</si>
  <si>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</si>
  <si>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</si>
  <si>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</si>
  <si>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</si>
  <si>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</si>
  <si>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</si>
  <si>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</si>
  <si>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</si>
  <si>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</si>
  <si>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</si>
  <si>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</si>
  <si>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</si>
  <si>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</si>
  <si>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</si>
  <si>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</si>
  <si>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</si>
  <si>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</si>
  <si>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</si>
  <si>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</si>
  <si>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</si>
  <si>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</si>
  <si>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</si>
  <si>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</si>
  <si>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</si>
  <si>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</si>
  <si>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</si>
  <si>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</si>
  <si>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</si>
  <si>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</si>
  <si>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</si>
  <si>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</si>
  <si>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</si>
  <si>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</si>
  <si>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</si>
  <si>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</si>
  <si>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</si>
  <si>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</si>
  <si>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</si>
  <si>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</si>
  <si>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</si>
  <si>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</si>
  <si>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</si>
  <si>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</si>
  <si>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</si>
  <si>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</si>
  <si>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</si>
  <si>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</si>
  <si>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</si>
  <si>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</si>
  <si>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</si>
  <si>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</si>
  <si>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</si>
  <si>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</si>
  <si>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</si>
  <si>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</si>
  <si>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</si>
  <si>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</si>
  <si>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</si>
  <si>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</si>
  <si>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</si>
  <si>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</si>
  <si>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</si>
  <si>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</si>
  <si>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</si>
  <si>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</si>
  <si>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</si>
  <si>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</si>
  <si>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</si>
  <si>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</si>
  <si>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</si>
  <si>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</si>
  <si>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</si>
  <si>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</si>
  <si>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</si>
  <si>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</si>
  <si>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</si>
  <si>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</si>
  <si>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</si>
  <si>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</si>
  <si>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</si>
  <si>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</si>
  <si>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</si>
  <si>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</si>
  <si>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</si>
  <si>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</si>
  <si>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</si>
  <si>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</si>
  <si>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</si>
  <si>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</si>
  <si>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</si>
  <si>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</si>
  <si>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</si>
  <si>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</si>
  <si>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</si>
  <si>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</si>
  <si>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</si>
  <si>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</si>
  <si>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</si>
  <si>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</si>
  <si>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</si>
  <si>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</si>
  <si>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</si>
  <si>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</si>
  <si>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</si>
  <si>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</si>
  <si>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</si>
  <si>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</si>
  <si>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</si>
  <si>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</si>
  <si>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</si>
  <si>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</si>
  <si>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</si>
  <si>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</si>
  <si>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</si>
  <si>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</si>
  <si>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</si>
  <si>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</si>
  <si>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</si>
  <si>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</si>
  <si>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</si>
  <si>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</si>
  <si>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</si>
  <si>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</si>
  <si>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</si>
  <si>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</si>
  <si>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</si>
  <si>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</si>
  <si>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</si>
  <si>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</si>
  <si>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</si>
  <si>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</si>
  <si>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</si>
  <si>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</si>
  <si>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</si>
  <si>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</si>
  <si>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</si>
  <si>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</si>
  <si>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</si>
  <si>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</si>
  <si>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</si>
  <si>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</si>
  <si>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</si>
  <si>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</si>
  <si>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</si>
  <si>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</si>
  <si>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</si>
  <si>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</si>
  <si>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</si>
  <si>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</si>
  <si>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</si>
  <si>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</si>
  <si>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</si>
  <si>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</si>
  <si>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</si>
  <si>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</si>
  <si>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</si>
  <si>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</si>
  <si>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</si>
  <si>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</si>
  <si>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</si>
  <si>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</si>
  <si>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</si>
  <si>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</si>
  <si>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</si>
  <si>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</si>
  <si>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</si>
  <si>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</si>
  <si>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</si>
  <si>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</si>
  <si>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</si>
  <si>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</si>
  <si>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</si>
  <si>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</si>
  <si>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</si>
  <si>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</si>
  <si>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</si>
  <si>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</si>
  <si>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</si>
  <si>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</si>
  <si>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</si>
  <si>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</si>
  <si>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</si>
  <si>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</si>
  <si>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</si>
  <si>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</si>
  <si>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</si>
  <si>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</si>
  <si>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</si>
  <si>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</si>
  <si>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</si>
  <si>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</si>
  <si>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</si>
  <si>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</si>
  <si>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</si>
  <si>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</si>
  <si>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</si>
  <si>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</si>
  <si>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</si>
  <si>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</si>
  <si>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</si>
  <si>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</si>
  <si>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</si>
  <si>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</si>
  <si>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</si>
  <si>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</si>
  <si>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</si>
  <si>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</si>
  <si>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</si>
  <si>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</si>
  <si>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</si>
  <si>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</si>
  <si>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</si>
  <si>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</si>
  <si>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</si>
  <si>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</si>
  <si>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</si>
  <si>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</si>
  <si>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</si>
  <si>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</si>
  <si>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</si>
  <si>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</si>
  <si>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</si>
  <si>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</si>
  <si>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</si>
  <si>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</si>
  <si>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</si>
  <si>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</si>
  <si>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</si>
  <si>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</si>
  <si>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</si>
  <si>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</si>
  <si>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</si>
  <si>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</si>
  <si>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</si>
  <si>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</si>
  <si>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</si>
  <si>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</si>
  <si>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</si>
  <si>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</si>
  <si>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</si>
  <si>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</si>
  <si>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</si>
  <si>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</si>
  <si>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</si>
  <si>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</si>
  <si>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</si>
  <si>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</si>
  <si>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</si>
  <si>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</si>
  <si>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</si>
  <si>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</si>
  <si>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</si>
  <si>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</si>
  <si>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</si>
  <si>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</si>
  <si>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</si>
  <si>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</si>
  <si>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</si>
  <si>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</si>
  <si>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</si>
  <si>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</si>
  <si>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</si>
  <si>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</si>
  <si>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</si>
  <si>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</si>
  <si>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</si>
  <si>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</si>
  <si>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</si>
  <si>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</si>
  <si>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</si>
  <si>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</si>
  <si>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</si>
  <si>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</si>
  <si>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</si>
  <si>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</si>
  <si>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</si>
  <si>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</si>
  <si>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</si>
  <si>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</si>
  <si>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</si>
  <si>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</si>
  <si>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</si>
  <si>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</si>
  <si>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</si>
  <si>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</si>
  <si>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</si>
  <si>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</si>
  <si>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</si>
  <si>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</si>
  <si>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</si>
  <si>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</si>
  <si>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</si>
  <si>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</si>
  <si>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</si>
  <si>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</si>
  <si>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</si>
  <si>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</si>
  <si>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</si>
  <si>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</si>
  <si>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</si>
  <si>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</si>
  <si>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</si>
  <si>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</si>
  <si>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</si>
  <si>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</si>
  <si>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</si>
  <si>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</si>
  <si>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</si>
  <si>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</si>
  <si>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</si>
  <si>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</si>
  <si>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</si>
  <si>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</si>
  <si>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</si>
  <si>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</si>
  <si>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</si>
  <si>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</si>
  <si>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</si>
  <si>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</si>
  <si>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</si>
  <si>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</si>
  <si>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</si>
  <si>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</si>
  <si>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</si>
  <si>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</si>
  <si>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</si>
  <si>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</si>
  <si>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</si>
  <si>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</si>
  <si>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</si>
  <si>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</si>
  <si>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</si>
  <si>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</si>
  <si>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</si>
  <si>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</si>
  <si>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</si>
  <si>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</si>
  <si>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</si>
  <si>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</si>
  <si>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</si>
  <si>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</si>
  <si>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</si>
  <si>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</si>
  <si>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</si>
  <si>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</si>
  <si>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</si>
  <si>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</si>
  <si>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</si>
  <si>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</si>
  <si>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</si>
  <si>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</si>
  <si>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</si>
  <si>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</si>
  <si>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</si>
  <si>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</si>
  <si>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</si>
  <si>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</si>
  <si>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</si>
  <si>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</si>
  <si>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</si>
  <si>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</si>
  <si>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</si>
  <si>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</si>
  <si>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</si>
  <si>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</si>
  <si>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</si>
  <si>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</si>
  <si>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</si>
  <si>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</si>
  <si>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</si>
  <si>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</si>
  <si>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</si>
  <si>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</si>
  <si>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</si>
  <si>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</si>
  <si>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</si>
  <si>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</si>
  <si>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</si>
  <si>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</si>
  <si>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</si>
  <si>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</si>
  <si>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</si>
  <si>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</si>
  <si>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</si>
  <si>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</si>
  <si>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</si>
  <si>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</si>
  <si>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</si>
  <si>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</si>
  <si>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</si>
  <si>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</si>
  <si>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</si>
  <si>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</si>
  <si>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</si>
  <si>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</si>
  <si>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</si>
  <si>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</si>
  <si>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</si>
  <si>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</si>
  <si>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</si>
  <si>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</si>
  <si>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</si>
  <si>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</si>
  <si>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</si>
  <si>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</si>
  <si>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</si>
  <si>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</si>
  <si>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</si>
  <si>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</si>
  <si>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</si>
  <si>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</si>
  <si>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</si>
  <si>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</si>
  <si>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</si>
  <si>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</si>
  <si>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</si>
  <si>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</si>
  <si>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</si>
  <si>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</si>
  <si>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</si>
  <si>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</si>
  <si>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</si>
  <si>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</si>
  <si>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</si>
  <si>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</si>
  <si>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</si>
  <si>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</si>
  <si>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</si>
  <si>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</si>
  <si>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</si>
  <si>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</si>
  <si>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</si>
  <si>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</si>
  <si>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</si>
  <si>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</si>
  <si>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</si>
  <si>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</si>
  <si>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</si>
  <si>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</si>
  <si>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</si>
  <si>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</si>
  <si>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</si>
  <si>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</si>
  <si>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</si>
  <si>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</si>
  <si>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</si>
  <si>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</si>
  <si>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</si>
  <si>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</si>
  <si>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</si>
  <si>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</si>
  <si>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</si>
  <si>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</si>
  <si>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</si>
  <si>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</si>
  <si>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</si>
  <si>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</si>
  <si>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</si>
  <si>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</si>
  <si>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</si>
  <si>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</si>
  <si>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</si>
  <si>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</si>
  <si>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</si>
  <si>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</si>
  <si>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</si>
  <si>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</si>
  <si>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</si>
  <si>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</si>
  <si>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</si>
  <si>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</si>
  <si>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</si>
  <si>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</si>
  <si>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</si>
  <si>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</si>
  <si>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</si>
  <si>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</si>
  <si>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</si>
  <si>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</si>
  <si>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</si>
  <si>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</si>
  <si>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</si>
  <si>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</si>
  <si>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</si>
  <si>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</si>
  <si>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</si>
  <si>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</si>
  <si>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</si>
  <si>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</si>
  <si>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</si>
  <si>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</si>
  <si>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</si>
  <si>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</si>
  <si>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</si>
  <si>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</si>
  <si>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</si>
  <si>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</si>
  <si>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</si>
  <si>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</si>
  <si>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</si>
  <si>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</si>
  <si>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</si>
  <si>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</si>
  <si>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</si>
  <si>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</si>
  <si>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</si>
  <si>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</si>
  <si>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</si>
  <si>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</si>
  <si>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</si>
  <si>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</si>
  <si>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</si>
  <si>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</si>
  <si>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</si>
  <si>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</si>
  <si>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</si>
  <si>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</si>
  <si>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</si>
  <si>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</si>
  <si>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</si>
  <si>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</si>
  <si>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</si>
  <si>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</si>
  <si>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</si>
  <si>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</si>
  <si>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</si>
  <si>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</si>
  <si>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</si>
  <si>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</si>
  <si>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</si>
  <si>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</si>
  <si>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</si>
  <si>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</si>
  <si>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</si>
  <si>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</si>
  <si>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</si>
  <si>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</si>
  <si>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</si>
  <si>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</si>
  <si>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</si>
  <si>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</si>
  <si>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</si>
  <si>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</si>
  <si>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</si>
  <si>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</si>
  <si>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</si>
  <si>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</si>
  <si>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</si>
  <si>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</si>
  <si>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</si>
  <si>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</si>
  <si>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</si>
  <si>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</si>
  <si>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</si>
  <si>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</si>
  <si>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</si>
  <si>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</si>
  <si>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</si>
  <si>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</si>
  <si>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</si>
  <si>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</si>
  <si>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</si>
  <si>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</si>
  <si>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</si>
  <si>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</si>
  <si>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</si>
  <si>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</si>
  <si>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</si>
  <si>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</si>
  <si>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</si>
  <si>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</si>
  <si>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</si>
  <si>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</si>
  <si>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</si>
  <si>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</si>
  <si>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</si>
  <si>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</si>
  <si>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</si>
  <si>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</si>
  <si>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</si>
  <si>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</si>
  <si>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</si>
  <si>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</si>
  <si>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</si>
  <si>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</si>
  <si>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</si>
  <si>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</si>
  <si>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</si>
  <si>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</si>
  <si>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</si>
  <si>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</si>
  <si>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</si>
  <si>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</si>
  <si>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</si>
  <si>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</si>
  <si>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</si>
  <si>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</si>
  <si>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</si>
  <si>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</si>
  <si>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</si>
  <si>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</si>
  <si>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</si>
  <si>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</si>
  <si>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</si>
  <si>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</si>
  <si>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</si>
  <si>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</si>
  <si>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</si>
  <si>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</si>
  <si>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</si>
  <si>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</si>
  <si>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</si>
  <si>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</si>
  <si>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</si>
  <si>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</si>
  <si>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</si>
  <si>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</si>
  <si>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</si>
  <si>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</si>
  <si>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</si>
  <si>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</si>
  <si>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</si>
  <si>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</si>
  <si>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</si>
  <si>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</si>
  <si>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</si>
  <si>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</si>
  <si>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</si>
  <si>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</si>
  <si>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</si>
  <si>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</si>
  <si>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</si>
  <si>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</si>
  <si>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</si>
  <si>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</si>
  <si>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</si>
  <si>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</si>
  <si>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</si>
  <si>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</si>
  <si>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</si>
  <si>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</si>
  <si>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</si>
  <si>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</si>
  <si>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</si>
  <si>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</si>
  <si>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</si>
  <si>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</si>
  <si>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</si>
  <si>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</si>
  <si>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</si>
  <si>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</si>
  <si>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</si>
  <si>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</si>
  <si>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</si>
  <si>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</si>
  <si>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</si>
  <si>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</si>
  <si>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</si>
  <si>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</si>
  <si>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</si>
  <si>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</si>
  <si>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</si>
  <si>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</si>
  <si>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</si>
  <si>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</si>
  <si>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</si>
  <si>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</si>
  <si>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</si>
  <si>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</si>
  <si>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</si>
  <si>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</si>
  <si>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</si>
  <si>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</si>
  <si>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</si>
  <si>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</si>
  <si>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</si>
  <si>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</si>
  <si>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</si>
  <si>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</si>
  <si>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</si>
  <si>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</si>
  <si>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</si>
  <si>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</si>
  <si>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</si>
  <si>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</si>
  <si>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</si>
  <si>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</si>
  <si>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</si>
  <si>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</si>
  <si>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</si>
  <si>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</si>
  <si>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</si>
  <si>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</si>
  <si>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</si>
  <si>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</si>
  <si>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</si>
  <si>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</si>
  <si>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</si>
  <si>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</si>
  <si>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</si>
  <si>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</si>
  <si>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</si>
  <si>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</si>
  <si>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</si>
  <si>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</si>
  <si>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</si>
  <si>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</si>
  <si>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</si>
  <si>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</si>
  <si>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</si>
  <si>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</si>
  <si>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</si>
  <si>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</si>
  <si>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</si>
  <si>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</si>
  <si>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</si>
  <si>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</si>
  <si>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</si>
  <si>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</si>
  <si>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</si>
  <si>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</si>
  <si>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</si>
  <si>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</si>
  <si>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</si>
  <si>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</si>
  <si>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</si>
  <si>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</si>
  <si>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</si>
  <si>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</si>
  <si>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</si>
  <si>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</si>
  <si>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</si>
  <si>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</si>
  <si>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</si>
  <si>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</si>
  <si>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</si>
  <si>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</si>
  <si>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</si>
  <si>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</si>
  <si>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</si>
  <si>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</si>
  <si>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</si>
  <si>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</si>
  <si>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</si>
  <si>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</si>
  <si>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</si>
  <si>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</si>
  <si>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</si>
  <si>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</si>
  <si>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</si>
  <si>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</si>
  <si>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</si>
  <si>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</si>
  <si>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</si>
  <si>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</si>
  <si>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</si>
  <si>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</si>
  <si>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</si>
  <si>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</si>
  <si>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</si>
  <si>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</si>
  <si>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</si>
  <si>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</si>
  <si>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</si>
  <si>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</si>
  <si>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</si>
  <si>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</si>
  <si>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</si>
  <si>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</si>
  <si>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</si>
  <si>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</si>
  <si>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</si>
  <si>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</si>
  <si>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</si>
  <si>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</si>
  <si>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</si>
  <si>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</si>
  <si>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</si>
  <si>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</si>
  <si>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</si>
  <si>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</si>
  <si>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</si>
  <si>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</si>
  <si>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</si>
  <si>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</si>
  <si>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</si>
  <si>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</si>
  <si>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</si>
  <si>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</si>
  <si>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</si>
  <si>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</si>
  <si>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</si>
  <si>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</si>
  <si>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</si>
  <si>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</si>
  <si>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</si>
  <si>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</si>
  <si>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</si>
  <si>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</si>
  <si>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</si>
  <si>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</si>
  <si>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</si>
  <si>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</si>
  <si>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</si>
  <si>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</si>
  <si>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</si>
  <si>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</si>
  <si>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</si>
  <si>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</si>
  <si>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</si>
  <si>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</si>
  <si>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</si>
  <si>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</si>
  <si>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</si>
  <si>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</si>
  <si>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</si>
  <si>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</si>
  <si>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</si>
  <si>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</si>
  <si>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</si>
  <si>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</si>
  <si>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</si>
  <si>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</si>
  <si>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</si>
  <si>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</si>
  <si>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</si>
  <si>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</si>
  <si>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</si>
  <si>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</si>
  <si>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</si>
  <si>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</si>
  <si>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</si>
  <si>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</si>
  <si>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</si>
  <si>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</si>
  <si>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</si>
  <si>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</si>
  <si>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</si>
  <si>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</si>
  <si>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</si>
  <si>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</si>
  <si>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</si>
  <si>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</si>
  <si>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</si>
  <si>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</si>
  <si>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</si>
  <si>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</si>
  <si>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</si>
  <si>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</si>
  <si>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</si>
  <si>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</si>
  <si>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</si>
  <si>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</si>
  <si>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</si>
  <si>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</si>
  <si>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</si>
  <si>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</si>
  <si>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</si>
  <si>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</si>
  <si>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</si>
  <si>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</si>
  <si>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</si>
  <si>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</si>
  <si>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</si>
  <si>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</si>
  <si>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</si>
  <si>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</si>
  <si>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</si>
  <si>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</si>
  <si>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</si>
  <si>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</si>
  <si>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</si>
  <si>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</si>
  <si>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</si>
  <si>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</si>
  <si>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</si>
  <si>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</si>
  <si>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</si>
  <si>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</si>
  <si>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</si>
  <si>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</si>
  <si>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</si>
  <si>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</si>
  <si>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</si>
  <si>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</si>
  <si>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</si>
  <si>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</si>
  <si>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</si>
  <si>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</si>
  <si>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</si>
  <si>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</si>
  <si>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</si>
  <si>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</si>
  <si>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</si>
  <si>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</si>
  <si>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</si>
  <si>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</si>
  <si>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</si>
  <si>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</si>
  <si>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</si>
  <si>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</si>
  <si>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</si>
  <si>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</si>
  <si>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</si>
  <si>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</si>
  <si>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</si>
  <si>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</si>
  <si>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</si>
  <si>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</si>
  <si>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</si>
  <si>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</si>
  <si>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</si>
  <si>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</si>
  <si>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</si>
  <si>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</si>
  <si>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</si>
  <si>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</si>
  <si>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</si>
  <si>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</si>
  <si>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</si>
  <si>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</si>
  <si>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</si>
  <si>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</si>
  <si>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</si>
  <si>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</si>
  <si>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</si>
  <si>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</si>
  <si>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</si>
  <si>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</si>
  <si>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</si>
  <si>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</si>
  <si>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</si>
  <si>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</si>
  <si>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</si>
  <si>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</si>
  <si>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</si>
  <si>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</si>
  <si>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</si>
  <si>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</si>
  <si>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</si>
  <si>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</si>
  <si>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</si>
  <si>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</si>
  <si>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</si>
  <si>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</si>
  <si>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</si>
  <si>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</si>
  <si>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</si>
  <si>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</si>
  <si>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</si>
  <si>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</si>
  <si>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</si>
  <si>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</si>
  <si>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</si>
  <si>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</si>
  <si>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</si>
  <si>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</si>
  <si>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</si>
  <si>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</si>
  <si>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</si>
  <si>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</si>
  <si>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</si>
  <si>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</si>
  <si>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</si>
  <si>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</si>
  <si>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</si>
  <si>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</si>
  <si>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</si>
  <si>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</si>
  <si>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</si>
  <si>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</si>
  <si>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</si>
  <si>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</si>
  <si>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</si>
  <si>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</si>
  <si>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</si>
  <si>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</si>
  <si>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</si>
  <si>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</si>
  <si>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</si>
  <si>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</si>
  <si>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</si>
  <si>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</si>
  <si>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</si>
  <si>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</si>
  <si>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</si>
  <si>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</si>
  <si>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</si>
  <si>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</si>
  <si>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</si>
  <si>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</si>
  <si>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</si>
  <si>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</si>
  <si>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</si>
  <si>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</si>
  <si>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</si>
  <si>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</si>
  <si>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</si>
  <si>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</si>
  <si>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</si>
  <si>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</si>
  <si>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</si>
  <si>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</si>
  <si>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</si>
  <si>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</si>
  <si>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</si>
  <si>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</si>
  <si>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</si>
  <si>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</si>
  <si>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</si>
  <si>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</si>
  <si>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</si>
  <si>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</si>
  <si>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</si>
  <si>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</si>
  <si>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</si>
  <si>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</si>
  <si>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</si>
  <si>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</si>
  <si>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</si>
  <si>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</si>
  <si>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</si>
  <si>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</si>
  <si>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</si>
  <si>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</si>
  <si>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</si>
  <si>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</si>
  <si>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</si>
  <si>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</si>
  <si>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</si>
  <si>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</si>
  <si>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</si>
  <si>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</si>
  <si>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</si>
  <si>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</si>
  <si>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</si>
  <si>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</si>
  <si>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</si>
  <si>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</si>
  <si>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</si>
  <si>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</si>
  <si>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</si>
  <si>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</si>
  <si>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</si>
  <si>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</si>
  <si>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</si>
  <si>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</si>
  <si>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</si>
  <si>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</si>
  <si>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</si>
  <si>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</si>
  <si>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</si>
  <si>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</si>
  <si>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</si>
  <si>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</si>
  <si>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</si>
  <si>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</si>
  <si>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</si>
  <si>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</si>
  <si>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</si>
  <si>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</si>
  <si>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</si>
  <si>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</si>
  <si>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</si>
  <si>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</si>
  <si>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</si>
  <si>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</si>
  <si>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</si>
  <si>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</si>
  <si>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</si>
  <si>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</si>
  <si>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</si>
  <si>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</si>
  <si>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</si>
  <si>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</si>
  <si>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</si>
  <si>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</si>
  <si>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</si>
  <si>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</si>
  <si>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</si>
  <si>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</si>
  <si>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</si>
  <si>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</si>
  <si>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</si>
  <si>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</si>
  <si>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</si>
  <si>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</si>
  <si>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</si>
  <si>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</si>
  <si>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</si>
  <si>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</si>
  <si>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</si>
  <si>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</si>
  <si>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</si>
  <si>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</si>
  <si>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</si>
  <si>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</si>
  <si>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</si>
  <si>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</si>
  <si>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</si>
  <si>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</si>
  <si>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</si>
  <si>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</si>
  <si>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</si>
  <si>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</si>
  <si>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</si>
  <si>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</si>
  <si>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</si>
  <si>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</si>
  <si>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</si>
  <si>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</si>
  <si>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</si>
  <si>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</si>
  <si>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</si>
  <si>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</si>
  <si>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</si>
  <si>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</si>
  <si>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</si>
  <si>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</si>
  <si>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</si>
  <si>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</si>
  <si>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</si>
  <si>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</si>
  <si>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</si>
  <si>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</si>
  <si>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</si>
  <si>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</si>
  <si>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</si>
  <si>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</si>
  <si>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</si>
  <si>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</si>
  <si>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</si>
  <si>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</si>
  <si>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</si>
  <si>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</si>
  <si>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</si>
  <si>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</si>
  <si>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</si>
  <si>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</si>
  <si>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</si>
  <si>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</si>
  <si>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</si>
  <si>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</si>
  <si>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</si>
  <si>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</si>
  <si>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</si>
  <si>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</si>
  <si>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</si>
  <si>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</si>
  <si>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</si>
  <si>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</si>
  <si>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</si>
  <si>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</si>
  <si>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</si>
  <si>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</si>
  <si>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</si>
  <si>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</si>
  <si>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</si>
  <si>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</si>
  <si>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</si>
  <si>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</si>
  <si>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</si>
  <si>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</si>
  <si>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</si>
  <si>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</si>
  <si>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</si>
  <si>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</si>
  <si>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</si>
  <si>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</si>
  <si>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</si>
  <si>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</si>
  <si>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</si>
  <si>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</si>
  <si>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</si>
  <si>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</si>
  <si>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</si>
  <si>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</si>
  <si>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</si>
  <si>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</si>
  <si>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</si>
  <si>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</si>
  <si>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</si>
  <si>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</si>
  <si>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</si>
  <si>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</si>
  <si>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</si>
  <si>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</si>
  <si>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</si>
  <si>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</si>
  <si>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</si>
  <si>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</si>
  <si>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</si>
  <si>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</si>
  <si>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</si>
  <si>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</si>
  <si>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</si>
  <si>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</si>
  <si>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</si>
  <si>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</si>
  <si>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</si>
  <si>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</si>
  <si>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</si>
  <si>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</si>
  <si>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</si>
  <si>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</si>
  <si>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</si>
  <si>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</si>
  <si>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</si>
  <si>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</si>
  <si>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</si>
  <si>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</si>
  <si>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</si>
  <si>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</si>
  <si>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</si>
  <si>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</si>
  <si>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</si>
  <si>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</si>
  <si>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</si>
  <si>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</si>
  <si>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</si>
  <si>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</si>
  <si>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</si>
  <si>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</si>
  <si>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</si>
  <si>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</si>
  <si>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</si>
  <si>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</si>
  <si>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</si>
  <si>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</si>
  <si>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</si>
  <si>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</si>
  <si>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</si>
  <si>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</si>
  <si>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</si>
  <si>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</si>
  <si>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</si>
  <si>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</si>
  <si>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</si>
  <si>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</si>
  <si>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</si>
  <si>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</si>
  <si>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</si>
  <si>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</si>
  <si>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</si>
  <si>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</si>
  <si>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</si>
  <si>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</si>
  <si>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</si>
  <si>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</si>
  <si>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</si>
  <si>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</si>
  <si>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</si>
  <si>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</si>
  <si>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</si>
  <si>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</si>
  <si>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</si>
  <si>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</si>
  <si>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</si>
  <si>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</si>
  <si>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</si>
  <si>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</si>
  <si>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</si>
  <si>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</si>
  <si>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</si>
  <si>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</si>
  <si>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</si>
  <si>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</si>
  <si>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</si>
  <si>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</si>
  <si>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</si>
  <si>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</si>
  <si>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</si>
  <si>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</si>
  <si>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</si>
  <si>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</si>
  <si>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</si>
  <si>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</si>
  <si>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</si>
  <si>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</si>
  <si>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</si>
  <si>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</si>
  <si>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</si>
  <si>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</si>
  <si>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</si>
  <si>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</si>
  <si>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</si>
  <si>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</si>
  <si>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</si>
  <si>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</si>
  <si>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</si>
  <si>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</si>
  <si>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</si>
  <si>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</si>
  <si>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</si>
  <si>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</si>
  <si>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</si>
  <si>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</si>
  <si>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</si>
  <si>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</si>
  <si>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</si>
  <si>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</si>
  <si>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</si>
  <si>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</si>
  <si>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</si>
  <si>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</si>
  <si>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</si>
  <si>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</si>
  <si>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</si>
  <si>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</si>
  <si>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</si>
  <si>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</si>
  <si>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</si>
  <si>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</si>
  <si>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</si>
  <si>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</si>
  <si>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</si>
  <si>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</si>
  <si>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</si>
  <si>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</si>
  <si>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</si>
  <si>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</si>
  <si>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</si>
  <si>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</si>
  <si>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</si>
  <si>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</si>
  <si>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</si>
  <si>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</si>
  <si>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</si>
  <si>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</si>
  <si>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</si>
  <si>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</si>
  <si>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</si>
  <si>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</si>
  <si>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</si>
  <si>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</si>
  <si>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</si>
  <si>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</si>
  <si>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</si>
  <si>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</si>
  <si>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</si>
  <si>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</si>
  <si>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</si>
  <si>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</si>
  <si>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</si>
  <si>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</si>
  <si>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</si>
  <si>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</si>
  <si>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</si>
  <si>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</si>
  <si>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</si>
  <si>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</si>
  <si>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</si>
  <si>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</si>
  <si>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</si>
  <si>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</si>
  <si>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</si>
  <si>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</si>
  <si>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</si>
  <si>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</si>
  <si>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</si>
  <si>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</si>
  <si>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</si>
  <si>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</si>
  <si>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</si>
  <si>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</si>
  <si>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</si>
  <si>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</si>
  <si>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</si>
  <si>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</si>
  <si>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</si>
  <si>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</si>
  <si>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</si>
  <si>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</si>
  <si>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</si>
  <si>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</si>
  <si>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</si>
  <si>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</si>
  <si>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</si>
  <si>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</si>
  <si>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</si>
  <si>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</si>
  <si>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</si>
  <si>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</si>
  <si>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</si>
  <si>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</si>
  <si>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</si>
  <si>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</si>
  <si>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</si>
  <si>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</si>
  <si>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</si>
  <si>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</si>
  <si>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</si>
  <si>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</si>
  <si>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</si>
  <si>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</si>
  <si>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</si>
  <si>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</si>
  <si>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</si>
  <si>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</si>
  <si>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</si>
  <si>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</si>
  <si>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</si>
  <si>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</si>
  <si>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</si>
  <si>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</si>
  <si>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</si>
  <si>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</si>
  <si>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</si>
  <si>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</si>
  <si>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</si>
  <si>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</si>
  <si>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</si>
  <si>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</si>
  <si>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</si>
  <si>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</si>
  <si>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</si>
  <si>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</si>
  <si>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</si>
  <si>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</si>
  <si>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</si>
  <si>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</si>
  <si>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</si>
  <si>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</si>
  <si>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</si>
  <si>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</si>
  <si>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</si>
  <si>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</si>
  <si>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</si>
  <si>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</si>
  <si>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</si>
  <si>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</si>
  <si>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</si>
  <si>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</si>
  <si>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</si>
  <si>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</si>
  <si>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</si>
  <si>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</si>
  <si>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</si>
  <si>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</si>
  <si>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</si>
  <si>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</si>
  <si>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</si>
  <si>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</si>
  <si>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</si>
  <si>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</si>
  <si>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</si>
  <si>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</si>
  <si>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</si>
  <si>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</si>
  <si>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</si>
  <si>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</si>
  <si>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</si>
  <si>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</si>
  <si>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</si>
  <si>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</si>
  <si>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</si>
  <si>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</si>
  <si>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</si>
  <si>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</si>
  <si>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</si>
  <si>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</si>
  <si>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</si>
  <si>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</si>
  <si>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</si>
  <si>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</si>
  <si>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</si>
  <si>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</si>
  <si>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</si>
  <si>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</si>
  <si>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</si>
  <si>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</si>
  <si>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</si>
  <si>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</si>
  <si>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</si>
  <si>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</si>
  <si>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</si>
  <si>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</si>
  <si>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</si>
  <si>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</si>
  <si>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</si>
  <si>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</si>
  <si>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</si>
  <si>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</si>
  <si>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</si>
  <si>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</si>
  <si>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</si>
  <si>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</si>
  <si>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</si>
  <si>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</si>
  <si>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</si>
  <si>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</si>
  <si>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</si>
  <si>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</si>
  <si>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</si>
  <si>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</si>
  <si>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</si>
  <si>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</si>
  <si>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</si>
  <si>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</si>
  <si>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</si>
  <si>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</si>
  <si>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</si>
  <si>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</si>
  <si>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</si>
  <si>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</si>
  <si>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</si>
  <si>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</si>
  <si>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</si>
  <si>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</si>
  <si>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</si>
  <si>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</si>
  <si>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</si>
  <si>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</si>
  <si>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</si>
  <si>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</si>
  <si>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</si>
  <si>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</si>
  <si>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</si>
  <si>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</si>
  <si>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</si>
  <si>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</si>
  <si>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</si>
  <si>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</si>
  <si>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</si>
  <si>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</si>
  <si>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</si>
  <si>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</si>
  <si>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</si>
  <si>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</si>
  <si>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</si>
  <si>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</si>
  <si>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</si>
  <si>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</si>
  <si>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</si>
  <si>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</si>
  <si>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</si>
  <si>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</si>
  <si>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</si>
  <si>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</si>
  <si>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</si>
  <si>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</si>
  <si>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</si>
  <si>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</si>
  <si>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</si>
  <si>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</si>
  <si>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</si>
  <si>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</si>
  <si>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</si>
  <si>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</si>
  <si>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</si>
  <si>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</si>
  <si>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</si>
  <si>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</si>
  <si>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</si>
  <si>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</si>
  <si>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</si>
  <si>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</si>
  <si>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</si>
  <si>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</si>
  <si>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</si>
  <si>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</si>
  <si>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</si>
  <si>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</si>
  <si>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</si>
  <si>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</si>
  <si>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</si>
  <si>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</si>
  <si>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</si>
  <si>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</si>
  <si>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</si>
  <si>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</si>
  <si>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</si>
  <si>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</si>
  <si>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</si>
  <si>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</si>
  <si>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</si>
  <si>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</si>
  <si>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</si>
  <si>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</si>
  <si>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</si>
  <si>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</si>
  <si>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</si>
  <si>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</si>
  <si>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</si>
  <si>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</si>
  <si>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</si>
  <si>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</si>
  <si>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</si>
  <si>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</si>
  <si>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</si>
  <si>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</si>
  <si>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</si>
  <si>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</si>
  <si>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</si>
  <si>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</si>
  <si>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</si>
  <si>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</si>
  <si>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</si>
  <si>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</si>
  <si>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</si>
  <si>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</si>
  <si>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</si>
  <si>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</si>
  <si>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</si>
  <si>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</si>
  <si>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</si>
  <si>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</si>
  <si>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</si>
  <si>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</si>
  <si>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</si>
  <si>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</si>
  <si>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</si>
  <si>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</si>
  <si>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</si>
  <si>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</si>
  <si>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</si>
  <si>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</si>
  <si>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</si>
  <si>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</si>
  <si>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</si>
  <si>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</si>
  <si>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</si>
  <si>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</si>
  <si>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</si>
  <si>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</si>
  <si>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</si>
  <si>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</si>
  <si>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</si>
  <si>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</si>
  <si>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</si>
  <si>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</si>
  <si>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</si>
  <si>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</si>
  <si>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</si>
  <si>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</si>
  <si>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</si>
  <si>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</si>
  <si>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</si>
  <si>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</si>
  <si>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</si>
  <si>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</si>
  <si>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</si>
  <si>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</si>
  <si>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</si>
  <si>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</si>
  <si>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</si>
  <si>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</si>
  <si>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</si>
  <si>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</si>
  <si>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</si>
  <si>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</si>
  <si>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</si>
  <si>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</si>
  <si>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</si>
  <si>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</si>
  <si>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</si>
  <si>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</si>
  <si>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</si>
  <si>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</si>
  <si>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</si>
  <si>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</si>
  <si>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</si>
  <si>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</si>
  <si>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</si>
  <si>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</si>
  <si>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</si>
  <si>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</si>
  <si>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</si>
  <si>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</si>
  <si>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</si>
  <si>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</si>
  <si>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</si>
  <si>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</si>
  <si>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</si>
  <si>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</si>
  <si>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</si>
  <si>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</si>
  <si>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</si>
  <si>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</si>
  <si>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</si>
  <si>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</si>
  <si>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</si>
  <si>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</si>
  <si>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</si>
  <si>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</si>
  <si>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</si>
  <si>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</si>
  <si>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</si>
  <si>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</si>
  <si>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</si>
  <si>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</si>
  <si>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</si>
  <si>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</si>
  <si>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</si>
  <si>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</si>
  <si>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</si>
  <si>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</si>
  <si>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</si>
  <si>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</si>
  <si>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</si>
  <si>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</si>
  <si>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</si>
  <si>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</si>
  <si>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</si>
  <si>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</si>
  <si>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</si>
  <si>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</si>
  <si>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</si>
  <si>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</si>
  <si>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</si>
  <si>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</si>
  <si>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</si>
  <si>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</si>
  <si>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</si>
  <si>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</si>
  <si>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</si>
  <si>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</si>
  <si>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</si>
  <si>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</si>
  <si>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</si>
  <si>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</si>
  <si>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</si>
  <si>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</si>
  <si>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</si>
  <si>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</si>
  <si>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</si>
  <si>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</si>
  <si>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</si>
  <si>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</si>
  <si>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</si>
  <si>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</si>
  <si>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</si>
  <si>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</si>
  <si>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</si>
  <si>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</si>
  <si>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</si>
  <si>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</si>
  <si>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</si>
  <si>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</si>
  <si>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</si>
  <si>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</si>
  <si>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</si>
  <si>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</si>
  <si>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</si>
  <si>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</si>
  <si>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</si>
  <si>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</si>
  <si>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</si>
  <si>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</si>
  <si>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</si>
  <si>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</si>
  <si>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</si>
  <si>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</si>
  <si>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</si>
  <si>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</si>
  <si>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</si>
  <si>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</si>
  <si>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</si>
  <si>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</si>
  <si>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</si>
  <si>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</si>
  <si>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</si>
  <si>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</si>
  <si>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</si>
  <si>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</si>
  <si>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</si>
  <si>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</si>
  <si>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</si>
  <si>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</si>
  <si>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</si>
  <si>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</si>
  <si>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</si>
  <si>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</si>
  <si>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</si>
  <si>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</si>
  <si>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</si>
  <si>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</si>
  <si>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</si>
  <si>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</si>
  <si>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</si>
  <si>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</si>
  <si>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</si>
  <si>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</si>
  <si>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</si>
  <si>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</si>
  <si>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</si>
  <si>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</si>
  <si>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</si>
  <si>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</si>
  <si>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</si>
  <si>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</si>
  <si>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</si>
  <si>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</si>
  <si>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</si>
  <si>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</si>
  <si>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</si>
  <si>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</si>
  <si>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</si>
  <si>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</si>
  <si>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</si>
  <si>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</si>
  <si>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</si>
  <si>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</si>
  <si>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</si>
  <si>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</si>
  <si>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</si>
  <si>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</si>
  <si>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</si>
  <si>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</si>
  <si>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</si>
  <si>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</si>
  <si>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</si>
  <si>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</si>
  <si>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</si>
  <si>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</si>
  <si>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</si>
  <si>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</si>
  <si>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</si>
  <si>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</si>
  <si>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</si>
  <si>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</si>
  <si>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</si>
  <si>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</si>
  <si>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</si>
  <si>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</si>
  <si>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</si>
  <si>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</si>
  <si>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</si>
  <si>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</si>
  <si>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</si>
  <si>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</si>
  <si>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</si>
  <si>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</si>
  <si>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</si>
  <si>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</si>
  <si>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</si>
  <si>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</si>
  <si>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</si>
  <si>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</si>
  <si>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</si>
  <si>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</si>
  <si>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</si>
  <si>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</si>
  <si>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</si>
  <si>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</si>
  <si>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</si>
  <si>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</si>
  <si>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</si>
  <si>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</si>
  <si>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</si>
  <si>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</si>
  <si>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</si>
  <si>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</si>
  <si>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</si>
  <si>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</si>
  <si>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</si>
  <si>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</si>
  <si>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</si>
  <si>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</si>
  <si>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</si>
  <si>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</si>
  <si>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</si>
  <si>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</si>
  <si>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</si>
  <si>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</si>
  <si>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</si>
  <si>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</si>
  <si>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</si>
  <si>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</si>
  <si>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</si>
  <si>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</si>
  <si>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</si>
  <si>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</si>
  <si>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</si>
  <si>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</si>
  <si>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</si>
  <si>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</si>
  <si>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</si>
  <si>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</si>
  <si>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</si>
  <si>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</si>
  <si>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</si>
  <si>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</si>
  <si>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</si>
  <si>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</si>
  <si>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</si>
  <si>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</si>
  <si>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</si>
  <si>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</si>
  <si>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</si>
  <si>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</si>
  <si>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</si>
  <si>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</si>
  <si>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</si>
  <si>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</si>
  <si>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</si>
  <si>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</si>
  <si>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</si>
  <si>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</si>
  <si>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</si>
  <si>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</si>
  <si>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</si>
  <si>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</si>
  <si>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</si>
  <si>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</si>
  <si>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</si>
  <si>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</si>
  <si>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</si>
  <si>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</si>
  <si>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</si>
  <si>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</si>
  <si>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</si>
  <si>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</si>
  <si>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</si>
  <si>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</si>
  <si>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</si>
  <si>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</si>
  <si>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</si>
  <si>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</si>
  <si>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</si>
  <si>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</si>
  <si>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</si>
  <si>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</si>
  <si>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</si>
  <si>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</si>
  <si>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</si>
  <si>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</si>
  <si>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</si>
  <si>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</si>
  <si>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</si>
  <si>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</si>
  <si>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</si>
  <si>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</si>
  <si>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</si>
  <si>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</si>
  <si>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</si>
  <si>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</si>
  <si>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</si>
  <si>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</si>
  <si>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</si>
  <si>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</si>
  <si>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</si>
  <si>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</si>
  <si>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</si>
  <si>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</si>
  <si>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</si>
  <si>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</si>
  <si>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</si>
  <si>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</si>
  <si>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</si>
  <si>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</si>
  <si>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</si>
  <si>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</si>
  <si>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</si>
  <si>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</si>
  <si>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</si>
  <si>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</si>
  <si>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</si>
  <si>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</si>
  <si>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</si>
  <si>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</si>
  <si>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</si>
  <si>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</si>
  <si>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</si>
  <si>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</si>
  <si>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</si>
  <si>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</si>
  <si>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</si>
  <si>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</si>
  <si>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</si>
  <si>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</si>
  <si>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</si>
  <si>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</si>
  <si>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</si>
  <si>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</si>
  <si>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</si>
  <si>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</si>
  <si>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</si>
  <si>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</si>
  <si>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</si>
  <si>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</si>
  <si>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</si>
  <si>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</si>
  <si>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</si>
  <si>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</si>
  <si>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</si>
  <si>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</si>
  <si>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</si>
  <si>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</si>
  <si>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</si>
  <si>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</si>
  <si>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</si>
  <si>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</si>
  <si>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</si>
  <si>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</si>
  <si>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</si>
  <si>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</si>
  <si>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</si>
  <si>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</si>
  <si>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</si>
  <si>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</si>
  <si>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</si>
  <si>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</si>
  <si>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</si>
  <si>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</si>
  <si>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</si>
  <si>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</si>
  <si>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</si>
  <si>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</si>
  <si>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</si>
  <si>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</si>
  <si>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</si>
  <si>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</si>
  <si>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</si>
  <si>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</si>
  <si>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</si>
  <si>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</si>
  <si>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</si>
  <si>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</si>
  <si>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</si>
  <si>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</si>
  <si>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</si>
  <si>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</si>
  <si>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</si>
  <si>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</si>
  <si>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</si>
  <si>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</si>
  <si>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</si>
  <si>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</si>
  <si>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</si>
  <si>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</si>
  <si>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</si>
  <si>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</si>
  <si>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</si>
  <si>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</si>
  <si>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</si>
  <si>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</si>
  <si>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</si>
  <si>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</si>
  <si>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</si>
  <si>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</si>
  <si>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</si>
  <si>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</si>
  <si>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</si>
  <si>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</si>
  <si>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</si>
  <si>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</si>
  <si>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</si>
  <si>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</si>
  <si>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</si>
  <si>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</si>
  <si>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</si>
  <si>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</si>
  <si>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</si>
  <si>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</si>
  <si>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</si>
  <si>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</si>
  <si>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</si>
  <si>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</si>
  <si>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</si>
  <si>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</si>
  <si>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</si>
  <si>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</si>
  <si>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</si>
  <si>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</si>
  <si>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</si>
  <si>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</si>
  <si>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</si>
  <si>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</si>
  <si>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</si>
  <si>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</si>
  <si>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</si>
  <si>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</si>
  <si>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</si>
  <si>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</si>
  <si>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</si>
  <si>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</si>
  <si>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</si>
  <si>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</si>
  <si>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</si>
  <si>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</si>
  <si>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</si>
  <si>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</si>
  <si>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</si>
  <si>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</si>
  <si>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</si>
  <si>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</si>
  <si>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</si>
  <si>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</si>
  <si>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</si>
  <si>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</si>
  <si>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</si>
  <si>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</si>
  <si>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</si>
  <si>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</si>
  <si>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</si>
  <si>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</si>
  <si>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</si>
  <si>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</si>
  <si>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</si>
  <si>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</si>
  <si>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</si>
  <si>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</si>
  <si>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</si>
  <si>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</si>
  <si>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</si>
  <si>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</si>
  <si>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</si>
  <si>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</si>
  <si>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</si>
  <si>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</si>
  <si>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</si>
  <si>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</si>
  <si>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</si>
  <si>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</si>
  <si>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</si>
  <si>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</si>
  <si>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</si>
  <si>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</si>
  <si>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</si>
  <si>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</si>
  <si>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</si>
  <si>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</si>
  <si>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</si>
  <si>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</si>
  <si>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</si>
  <si>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</si>
  <si>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</si>
  <si>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</si>
  <si>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</si>
  <si>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</si>
  <si>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</si>
  <si>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</si>
  <si>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</si>
  <si>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</si>
  <si>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</si>
  <si>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</si>
  <si>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</si>
  <si>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</si>
  <si>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</si>
  <si>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</si>
  <si>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</si>
  <si>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</si>
  <si>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</si>
  <si>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</si>
  <si>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</si>
  <si>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</si>
  <si>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</si>
  <si>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</si>
  <si>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</si>
  <si>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</si>
  <si>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</si>
  <si>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</si>
  <si>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</si>
  <si>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</si>
  <si>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</si>
  <si>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</si>
  <si>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</si>
  <si>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</si>
  <si>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</si>
  <si>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</si>
  <si>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</si>
  <si>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</si>
  <si>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</si>
  <si>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</si>
  <si>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</si>
  <si>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</si>
  <si>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</si>
  <si>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</si>
  <si>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</si>
  <si>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</si>
  <si>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</si>
  <si>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</si>
  <si>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</si>
  <si>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</si>
  <si>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</si>
  <si>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</si>
  <si>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</si>
  <si>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</si>
  <si>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</si>
  <si>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</si>
  <si>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</si>
  <si>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</si>
  <si>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</si>
  <si>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</si>
  <si>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</si>
  <si>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</si>
  <si>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</si>
  <si>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</si>
  <si>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</si>
  <si>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</si>
  <si>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</si>
  <si>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</si>
  <si>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</si>
  <si>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</si>
  <si>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</si>
  <si>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</si>
  <si>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</si>
  <si>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</si>
  <si>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</si>
  <si>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</si>
  <si>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</si>
  <si>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</si>
  <si>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</si>
  <si>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</si>
  <si>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</si>
  <si>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</si>
  <si>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</si>
  <si>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</si>
  <si>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</si>
  <si>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</si>
  <si>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</si>
  <si>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</si>
  <si>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</si>
  <si>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</si>
  <si>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</si>
  <si>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</si>
  <si>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</si>
  <si>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</si>
  <si>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</si>
  <si>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</si>
  <si>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</si>
  <si>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</si>
  <si>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</si>
  <si>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</si>
  <si>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</si>
  <si>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</si>
  <si>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</si>
  <si>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</si>
  <si>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</si>
  <si>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</si>
  <si>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</si>
  <si>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</si>
  <si>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</si>
  <si>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</si>
  <si>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</si>
  <si>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</si>
  <si>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</si>
  <si>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</si>
  <si>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</si>
  <si>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</si>
  <si>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</si>
  <si>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</si>
  <si>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</si>
  <si>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</si>
  <si>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</si>
  <si>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</si>
  <si>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</si>
  <si>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</si>
  <si>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</si>
  <si>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</si>
  <si>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</si>
  <si>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</si>
  <si>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</si>
  <si>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</si>
  <si>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</si>
  <si>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</si>
  <si>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</si>
  <si>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</si>
  <si>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</si>
  <si>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</si>
  <si>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</si>
  <si>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</si>
  <si>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</si>
  <si>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</si>
  <si>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</si>
  <si>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</si>
  <si>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</si>
  <si>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</si>
  <si>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</si>
  <si>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</si>
  <si>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</si>
  <si>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</si>
  <si>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</si>
  <si>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</si>
  <si>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</si>
  <si>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</si>
  <si>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</si>
  <si>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</si>
  <si>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</si>
  <si>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</si>
  <si>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</si>
  <si>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</si>
  <si>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</si>
  <si>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</si>
  <si>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</si>
  <si>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</si>
  <si>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</si>
  <si>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</si>
  <si>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</si>
  <si>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</si>
  <si>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</si>
  <si>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</si>
  <si>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</si>
  <si>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</si>
  <si>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</si>
  <si>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</si>
  <si>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</si>
  <si>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</si>
  <si>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</si>
  <si>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</si>
  <si>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</si>
  <si>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</si>
  <si>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</si>
  <si>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</si>
  <si>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</si>
  <si>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</si>
  <si>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</si>
  <si>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</si>
  <si>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</si>
  <si>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</si>
  <si>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</si>
  <si>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</si>
  <si>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</si>
  <si>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</si>
  <si>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</si>
  <si>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</si>
  <si>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</si>
  <si>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</si>
  <si>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</si>
  <si>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</si>
  <si>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</si>
  <si>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</si>
  <si>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</si>
  <si>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</si>
  <si>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</si>
  <si>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</si>
  <si>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</si>
  <si>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</si>
  <si>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</si>
  <si>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</si>
  <si>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</si>
  <si>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</si>
  <si>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</si>
  <si>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</si>
  <si>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</si>
  <si>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</si>
  <si>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</si>
  <si>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</si>
  <si>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</si>
  <si>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</si>
  <si>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</si>
  <si>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</si>
  <si>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</si>
  <si>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</si>
  <si>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</si>
  <si>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</si>
  <si>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</si>
  <si>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</si>
  <si>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</si>
  <si>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</si>
  <si>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</si>
  <si>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</si>
  <si>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</si>
  <si>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</si>
  <si>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</si>
  <si>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</si>
  <si>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</si>
  <si>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</si>
  <si>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</si>
  <si>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</si>
  <si>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</si>
  <si>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</si>
  <si>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</si>
  <si>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</si>
  <si>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</si>
  <si>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</si>
  <si>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</si>
  <si>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</si>
  <si>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</si>
  <si>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</si>
  <si>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</si>
  <si>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</si>
  <si>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</si>
  <si>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</si>
  <si>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</si>
  <si>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</si>
  <si>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</si>
  <si>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</si>
  <si>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</si>
  <si>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</si>
  <si>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</si>
  <si>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</si>
  <si>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</si>
  <si>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</si>
  <si>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</si>
  <si>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</si>
  <si>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</si>
  <si>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</si>
  <si>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</si>
  <si>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</si>
  <si>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</si>
  <si>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</si>
  <si>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</si>
  <si>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</si>
  <si>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</si>
  <si>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</si>
  <si>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</si>
  <si>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</si>
  <si>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</si>
  <si>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</si>
  <si>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</si>
  <si>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</si>
  <si>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</si>
  <si>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</si>
  <si>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</si>
  <si>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</si>
  <si>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</si>
  <si>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</si>
  <si>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</si>
  <si>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</si>
  <si>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</si>
  <si>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</si>
  <si>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</si>
  <si>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</si>
  <si>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</si>
  <si>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</si>
  <si>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</si>
  <si>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</si>
  <si>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</si>
  <si>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</si>
  <si>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</si>
  <si>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</si>
  <si>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</si>
  <si>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</si>
  <si>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</si>
  <si>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</si>
  <si>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</si>
  <si>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</si>
  <si>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</si>
  <si>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</si>
  <si>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</si>
  <si>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</si>
  <si>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</si>
  <si>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</si>
  <si>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</si>
  <si>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</si>
  <si>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</si>
  <si>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</si>
  <si>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</si>
  <si>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</si>
  <si>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</si>
  <si>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</si>
  <si>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</si>
  <si>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</si>
  <si>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</si>
  <si>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</si>
  <si>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</si>
  <si>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</si>
  <si>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</si>
  <si>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</si>
  <si>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</si>
  <si>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</si>
  <si>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</si>
  <si>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</si>
  <si>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</si>
  <si>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</si>
  <si>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</si>
  <si>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</si>
  <si>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</si>
  <si>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</si>
  <si>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</si>
  <si>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</si>
  <si>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</si>
  <si>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</si>
  <si>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</si>
  <si>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</si>
  <si>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</si>
  <si>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</si>
  <si>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</si>
  <si>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</si>
  <si>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</si>
  <si>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</si>
  <si>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</si>
  <si>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</si>
  <si>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</si>
  <si>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</si>
  <si>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</si>
  <si>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</si>
  <si>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</si>
  <si>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</si>
  <si>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</si>
  <si>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</si>
  <si>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</si>
  <si>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</si>
  <si>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</si>
  <si>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</si>
  <si>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</si>
  <si>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</si>
  <si>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</si>
  <si>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</si>
  <si>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</si>
  <si>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</si>
  <si>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</si>
  <si>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</si>
  <si>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</si>
  <si>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</si>
  <si>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</si>
  <si>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</si>
  <si>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</si>
  <si>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</si>
  <si>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</si>
  <si>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</si>
  <si>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</si>
  <si>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</si>
  <si>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</si>
  <si>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</si>
  <si>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</si>
  <si>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</si>
  <si>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</si>
  <si>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</si>
  <si>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</si>
  <si>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</si>
  <si>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</si>
  <si>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</si>
  <si>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</si>
  <si>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</si>
  <si>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</si>
  <si>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</si>
  <si>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</si>
  <si>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</si>
  <si>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</si>
  <si>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</si>
  <si>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</si>
  <si>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</si>
  <si>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</si>
  <si>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</si>
  <si>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</si>
  <si>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</si>
  <si>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</si>
  <si>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</si>
  <si>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</si>
  <si>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</si>
  <si>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</si>
  <si>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</si>
  <si>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</si>
  <si>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</si>
  <si>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</si>
  <si>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</si>
  <si>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</si>
  <si>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</si>
  <si>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</si>
  <si>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</si>
  <si>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</si>
  <si>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</si>
  <si>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</si>
  <si>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</si>
  <si>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</si>
  <si>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</si>
  <si>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</si>
  <si>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</si>
  <si>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</si>
  <si>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</si>
  <si>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</si>
  <si>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</si>
  <si>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</si>
  <si>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</si>
  <si>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</si>
  <si>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</si>
  <si>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</si>
  <si>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</si>
  <si>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</si>
  <si>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</si>
  <si>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</si>
  <si>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</si>
  <si>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</si>
  <si>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</si>
  <si>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</si>
  <si>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</si>
  <si>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</si>
  <si>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</si>
  <si>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</si>
  <si>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</si>
  <si>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</si>
  <si>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</si>
  <si>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</si>
  <si>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</si>
  <si>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</si>
  <si>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</si>
  <si>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</si>
  <si>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</si>
  <si>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</si>
  <si>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</si>
  <si>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</si>
  <si>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</si>
  <si>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</si>
  <si>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</si>
  <si>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</si>
  <si>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</si>
  <si>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</si>
  <si>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</si>
  <si>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</si>
  <si>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</si>
  <si>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</si>
  <si>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</si>
  <si>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</si>
  <si>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</si>
  <si>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</si>
  <si>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</si>
  <si>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</si>
  <si>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</si>
  <si>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</si>
  <si>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</si>
  <si>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</si>
  <si>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</si>
  <si>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</si>
  <si>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</si>
  <si>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</si>
  <si>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</si>
  <si>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</si>
  <si>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</si>
  <si>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</si>
  <si>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</si>
  <si>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</si>
  <si>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</si>
  <si>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</si>
  <si>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</si>
  <si>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</si>
  <si>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</si>
  <si>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</si>
  <si>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</si>
  <si>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</si>
  <si>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</si>
  <si>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</si>
  <si>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</si>
  <si>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</si>
  <si>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</si>
  <si>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</si>
  <si>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</si>
  <si>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</si>
  <si>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</si>
  <si>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</si>
  <si>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</si>
  <si>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</si>
  <si>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</si>
  <si>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</si>
  <si>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</si>
  <si>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</si>
  <si>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</si>
  <si>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</si>
  <si>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</si>
  <si>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</si>
  <si>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</si>
  <si>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</si>
  <si>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</si>
  <si>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</si>
  <si>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</si>
  <si>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</si>
  <si>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</si>
  <si>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</si>
  <si>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</si>
  <si>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</si>
  <si>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</si>
  <si>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</si>
  <si>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</si>
  <si>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</si>
  <si>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</si>
  <si>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</si>
  <si>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</si>
  <si>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</si>
  <si>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</si>
  <si>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</si>
  <si>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</si>
  <si>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</si>
  <si>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</si>
  <si>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</si>
  <si>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</si>
  <si>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</si>
  <si>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</si>
  <si>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</si>
  <si>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</si>
  <si>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</si>
  <si>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</si>
  <si>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</si>
  <si>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</si>
  <si>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</si>
  <si>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</si>
  <si>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</si>
  <si>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</si>
  <si>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</si>
  <si>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</si>
  <si>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</si>
  <si>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</si>
  <si>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</si>
  <si>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</si>
  <si>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</si>
  <si>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</si>
  <si>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</si>
  <si>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</si>
  <si>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</si>
  <si>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</si>
  <si>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</si>
  <si>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</si>
  <si>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</si>
  <si>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</si>
  <si>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</si>
  <si>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</si>
  <si>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</si>
  <si>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</si>
  <si>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</si>
  <si>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</si>
  <si>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</si>
  <si>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</si>
  <si>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</si>
  <si>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</si>
  <si>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</si>
  <si>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</si>
  <si>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</si>
  <si>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</si>
  <si>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</si>
  <si>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</si>
  <si>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</si>
  <si>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</si>
  <si>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</si>
  <si>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</si>
  <si>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</si>
  <si>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</si>
  <si>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</si>
  <si>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</si>
  <si>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</si>
  <si>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</si>
  <si>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</si>
  <si>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</si>
  <si>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</si>
  <si>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</si>
  <si>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</si>
  <si>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</si>
  <si>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</si>
  <si>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</si>
  <si>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</si>
  <si>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</si>
  <si>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</si>
  <si>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</si>
  <si>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</si>
  <si>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</si>
  <si>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</si>
  <si>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</si>
  <si>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</si>
  <si>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</si>
  <si>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</si>
  <si>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</si>
  <si>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</si>
  <si>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</si>
  <si>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</si>
  <si>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</si>
  <si>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</si>
  <si>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</si>
  <si>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</si>
  <si>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</si>
  <si>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</si>
  <si>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</si>
  <si>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</si>
  <si>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</si>
  <si>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</si>
  <si>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</si>
  <si>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</si>
  <si>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</si>
  <si>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</si>
  <si>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</si>
  <si>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</si>
  <si>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</si>
  <si>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</si>
  <si>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</si>
  <si>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</si>
  <si>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</si>
  <si>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</si>
  <si>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</si>
  <si>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</si>
  <si>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</si>
  <si>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</si>
  <si>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</si>
  <si>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</si>
  <si>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</si>
  <si>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</si>
  <si>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</si>
  <si>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</si>
  <si>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</si>
  <si>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</si>
  <si>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</si>
  <si>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</si>
  <si>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</si>
  <si>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</si>
  <si>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</si>
  <si>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</si>
  <si>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</si>
  <si>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</si>
  <si>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</si>
  <si>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</si>
  <si>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</si>
  <si>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</si>
  <si>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</si>
  <si>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</si>
  <si>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</si>
  <si>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</si>
  <si>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</si>
  <si>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</si>
  <si>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</si>
  <si>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</si>
  <si>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</si>
  <si>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</si>
  <si>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</si>
  <si>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</si>
  <si>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</si>
  <si>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</si>
  <si>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</si>
  <si>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</si>
  <si>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</si>
  <si>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</si>
  <si>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</si>
  <si>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</si>
  <si>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</si>
  <si>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</si>
  <si>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</si>
  <si>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</si>
  <si>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</si>
  <si>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</si>
  <si>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</si>
  <si>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</si>
  <si>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</si>
  <si>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</si>
  <si>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</si>
  <si>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</si>
  <si>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</si>
  <si>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</si>
  <si>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</si>
  <si>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</si>
  <si>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</si>
  <si>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</si>
  <si>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</si>
  <si>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</si>
  <si>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</si>
  <si>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</si>
  <si>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</si>
  <si>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</si>
  <si>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</si>
  <si>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</si>
  <si>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</si>
  <si>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</si>
  <si>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</si>
  <si>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</si>
  <si>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</si>
  <si>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</si>
  <si>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</si>
  <si>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</si>
  <si>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</si>
  <si>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</si>
  <si>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</si>
  <si>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</si>
  <si>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</si>
  <si>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</si>
  <si>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</si>
  <si>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</si>
  <si>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</si>
  <si>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</si>
  <si>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</si>
  <si>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</si>
  <si>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</si>
  <si>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</si>
  <si>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</si>
  <si>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</si>
  <si>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</si>
  <si>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</si>
  <si>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</si>
  <si>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</si>
  <si>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</si>
  <si>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</si>
  <si>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</si>
  <si>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</si>
  <si>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</si>
  <si>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</si>
  <si>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</si>
  <si>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</si>
  <si>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</si>
  <si>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</si>
  <si>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</si>
  <si>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</si>
  <si>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</si>
  <si>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</si>
  <si>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</si>
  <si>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</si>
  <si>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</si>
  <si>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</si>
  <si>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</si>
  <si>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</si>
  <si>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</si>
  <si>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</si>
  <si>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</si>
  <si>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</si>
  <si>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</si>
  <si>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</si>
  <si>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</si>
  <si>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</si>
  <si>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</si>
  <si>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</si>
  <si>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</si>
  <si>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</si>
  <si>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</si>
  <si>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</si>
  <si>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</si>
  <si>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</si>
  <si>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</si>
  <si>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</si>
  <si>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</si>
  <si>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</si>
  <si>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</si>
  <si>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</si>
  <si>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</si>
  <si>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</si>
  <si>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</si>
  <si>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</si>
  <si>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</si>
  <si>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</si>
  <si>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</si>
  <si>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</si>
  <si>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</si>
  <si>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</si>
  <si>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</si>
  <si>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</si>
  <si>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</si>
  <si>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</si>
  <si>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</si>
  <si>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</si>
  <si>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</si>
  <si>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</si>
  <si>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</si>
  <si>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</si>
  <si>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</si>
  <si>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</si>
  <si>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</si>
  <si>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</si>
  <si>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</si>
  <si>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</si>
  <si>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</si>
  <si>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</si>
  <si>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</si>
  <si>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</si>
  <si>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</si>
  <si>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</si>
  <si>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</si>
  <si>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</si>
  <si>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</si>
  <si>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</si>
  <si>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</si>
  <si>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</si>
  <si>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</si>
  <si>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</si>
  <si>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</si>
  <si>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</si>
  <si>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</si>
  <si>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</si>
  <si>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</si>
  <si>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</si>
  <si>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</si>
  <si>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</si>
  <si>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</si>
  <si>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</si>
  <si>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</si>
  <si>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</si>
  <si>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</si>
  <si>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</si>
  <si>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</si>
  <si>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</si>
  <si>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</si>
  <si>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</si>
  <si>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</si>
  <si>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</si>
  <si>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</si>
  <si>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</si>
  <si>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</si>
  <si>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</si>
  <si>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</si>
  <si>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</si>
  <si>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</si>
  <si>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</si>
  <si>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</si>
  <si>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</si>
  <si>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</si>
  <si>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</si>
  <si>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</si>
  <si>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</si>
  <si>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</si>
  <si>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</si>
  <si>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</si>
  <si>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</si>
  <si>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</si>
  <si>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</si>
  <si>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</si>
  <si>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</si>
  <si>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</si>
  <si>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</si>
  <si>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</si>
  <si>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</si>
  <si>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</si>
  <si>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</si>
  <si>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</si>
  <si>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</si>
  <si>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</si>
  <si>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</si>
  <si>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</si>
  <si>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</si>
  <si>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</si>
  <si>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</si>
  <si>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</si>
  <si>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</si>
  <si>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</si>
  <si>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</si>
  <si>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</si>
  <si>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</si>
  <si>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</si>
  <si>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</si>
  <si>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</si>
  <si>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</si>
  <si>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</si>
  <si>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</si>
  <si>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</si>
  <si>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</si>
  <si>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</si>
  <si>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</si>
  <si>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</si>
  <si>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</si>
  <si>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</si>
  <si>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</si>
  <si>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</si>
  <si>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</si>
  <si>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</si>
  <si>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</si>
  <si>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</si>
  <si>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</si>
  <si>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</si>
  <si>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</si>
  <si>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</si>
  <si>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</si>
  <si>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</si>
  <si>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</si>
  <si>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</si>
  <si>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</si>
  <si>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</si>
  <si>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</si>
  <si>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</si>
  <si>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</si>
  <si>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</si>
  <si>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</si>
  <si>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</si>
  <si>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</si>
  <si>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</si>
  <si>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</si>
  <si>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</si>
  <si>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</si>
  <si>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</si>
  <si>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</si>
  <si>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</si>
  <si>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</si>
  <si>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</si>
  <si>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</si>
  <si>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</si>
  <si>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</si>
  <si>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</si>
  <si>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</si>
  <si>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</si>
  <si>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</si>
  <si>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</si>
  <si>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</si>
  <si>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</si>
  <si>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</si>
  <si>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</si>
  <si>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</si>
  <si>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</si>
  <si>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</si>
  <si>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</si>
  <si>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</si>
  <si>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</si>
  <si>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</si>
  <si>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</si>
  <si>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</si>
  <si>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</si>
  <si>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</si>
  <si>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</si>
  <si>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</si>
  <si>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</si>
  <si>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</si>
  <si>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</si>
  <si>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</si>
  <si>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</si>
  <si>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</si>
  <si>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</si>
  <si>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</si>
  <si>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</si>
  <si>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</si>
  <si>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</si>
  <si>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</si>
  <si>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</si>
  <si>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</si>
  <si>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</si>
  <si>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</si>
  <si>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</si>
  <si>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</si>
  <si>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</si>
  <si>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</si>
  <si>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</si>
  <si>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</si>
  <si>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</si>
  <si>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</si>
  <si>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</si>
  <si>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</si>
  <si>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</si>
  <si>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</si>
  <si>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</si>
  <si>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</si>
  <si>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</si>
  <si>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</si>
  <si>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</si>
  <si>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</si>
  <si>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</si>
  <si>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</si>
  <si>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</si>
  <si>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</si>
  <si>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</si>
  <si>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</si>
  <si>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</si>
  <si>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</si>
  <si>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</si>
  <si>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</si>
  <si>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</si>
  <si>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</si>
  <si>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</si>
  <si>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</si>
  <si>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</si>
  <si>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</si>
  <si>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</si>
  <si>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</si>
  <si>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</si>
  <si>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</si>
  <si>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</si>
  <si>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</si>
  <si>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</si>
  <si>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</si>
  <si>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</si>
  <si>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</si>
  <si>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</si>
  <si>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</si>
  <si>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</si>
  <si>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</si>
  <si>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</si>
  <si>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</si>
  <si>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</si>
  <si>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</si>
  <si>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</si>
  <si>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</si>
  <si>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</si>
  <si>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</si>
  <si>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</si>
  <si>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</si>
  <si>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</si>
  <si>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</si>
  <si>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</si>
  <si>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</si>
  <si>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</si>
  <si>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</si>
  <si>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</si>
  <si>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</si>
  <si>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</si>
  <si>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</si>
  <si>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</si>
  <si>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</si>
  <si>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</si>
  <si>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</si>
  <si>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</si>
  <si>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</si>
  <si>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</si>
  <si>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</si>
  <si>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</si>
  <si>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</si>
  <si>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</si>
  <si>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</si>
  <si>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</si>
  <si>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</si>
  <si>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</si>
  <si>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</si>
  <si>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</si>
  <si>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</si>
  <si>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</si>
  <si>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</si>
  <si>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</si>
  <si>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</si>
  <si>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</si>
  <si>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</si>
  <si>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</si>
  <si>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</si>
  <si>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</si>
  <si>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</si>
  <si>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</si>
  <si>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</si>
  <si>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</si>
  <si>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</si>
  <si>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</si>
  <si>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</si>
  <si>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</si>
  <si>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</si>
  <si>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</si>
  <si>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</si>
  <si>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</si>
  <si>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</si>
  <si>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</si>
  <si>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</si>
  <si>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</si>
  <si>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</si>
  <si>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</si>
  <si>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</si>
  <si>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</si>
  <si>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</si>
  <si>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</si>
  <si>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</si>
  <si>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</si>
  <si>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</si>
  <si>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</si>
  <si>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</si>
  <si>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</si>
  <si>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</si>
  <si>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</si>
  <si>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</si>
  <si>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</si>
  <si>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</si>
  <si>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</si>
  <si>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</si>
  <si>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</si>
  <si>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</si>
  <si>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</si>
  <si>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</si>
  <si>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</si>
  <si>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</si>
  <si>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</si>
  <si>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</si>
  <si>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</si>
  <si>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</si>
  <si>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</si>
  <si>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</si>
  <si>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</si>
  <si>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</si>
  <si>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</si>
  <si>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</si>
  <si>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</si>
  <si>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</si>
  <si>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</si>
  <si>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</si>
  <si>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</si>
  <si>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</si>
  <si>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</si>
  <si>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</si>
  <si>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</si>
  <si>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</si>
  <si>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</si>
  <si>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</si>
  <si>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</si>
  <si>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</si>
  <si>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</si>
  <si>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</si>
  <si>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</si>
  <si>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</si>
  <si>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</si>
  <si>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</si>
  <si>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</si>
  <si>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</si>
  <si>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</si>
  <si>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</si>
  <si>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</si>
  <si>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</si>
  <si>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</si>
  <si>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</si>
  <si>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</si>
  <si>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</si>
  <si>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</si>
  <si>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</si>
  <si>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</si>
  <si>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</si>
  <si>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</si>
  <si>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</si>
  <si>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</si>
  <si>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</si>
  <si>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</si>
  <si>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</si>
  <si>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</si>
  <si>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</si>
  <si>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</si>
  <si>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</si>
  <si>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</si>
  <si>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</si>
  <si>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</si>
  <si>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</si>
  <si>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</si>
  <si>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</si>
  <si>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</si>
  <si>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</si>
  <si>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</si>
  <si>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</si>
  <si>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</si>
  <si>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</si>
  <si>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</si>
  <si>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</si>
  <si>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</si>
  <si>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</si>
  <si>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</si>
  <si>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</si>
  <si>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</si>
  <si>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</si>
  <si>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</si>
  <si>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</si>
  <si>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</si>
  <si>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</si>
  <si>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</si>
  <si>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</si>
  <si>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</si>
  <si>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</si>
  <si>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</si>
  <si>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</si>
  <si>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</si>
  <si>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</si>
  <si>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</si>
  <si>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</si>
  <si>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</si>
  <si>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</si>
  <si>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</si>
  <si>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</si>
  <si>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</si>
  <si>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</si>
  <si>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</si>
  <si>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</si>
  <si>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</si>
  <si>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</si>
  <si>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</si>
  <si>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</si>
  <si>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</si>
  <si>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</si>
  <si>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</si>
  <si>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</si>
  <si>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</si>
  <si>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</si>
  <si>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</si>
  <si>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</si>
  <si>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</si>
  <si>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</si>
  <si>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</si>
  <si>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</si>
  <si>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</si>
  <si>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</si>
  <si>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</si>
  <si>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</si>
  <si>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</si>
  <si>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</si>
  <si>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</si>
  <si>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</si>
  <si>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</si>
  <si>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</si>
  <si>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</si>
  <si>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</si>
  <si>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</si>
  <si>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</si>
  <si>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</si>
  <si>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</si>
  <si>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</si>
  <si>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</si>
  <si>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</si>
  <si>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</si>
  <si>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</si>
  <si>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</si>
  <si>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</si>
  <si>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</si>
  <si>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</si>
  <si>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</si>
  <si>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</si>
  <si>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</si>
  <si>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</si>
  <si>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</si>
  <si>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</si>
  <si>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</si>
  <si>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</si>
  <si>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</si>
  <si>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</si>
  <si>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</si>
  <si>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</si>
  <si>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</si>
  <si>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</si>
  <si>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</si>
  <si>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</si>
  <si>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</si>
  <si>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</si>
  <si>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</si>
  <si>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</si>
  <si>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</si>
  <si>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</si>
  <si>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</si>
  <si>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</si>
  <si>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</si>
  <si>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</si>
  <si>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</si>
  <si>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</si>
  <si>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</si>
  <si>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</si>
  <si>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</si>
  <si>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</si>
  <si>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</si>
  <si>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</si>
  <si>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</si>
  <si>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</si>
  <si>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</si>
  <si>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</si>
  <si>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</si>
  <si>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</si>
  <si>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</si>
  <si>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</si>
  <si>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</si>
  <si>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</si>
  <si>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</si>
  <si>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</si>
  <si>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</si>
  <si>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</si>
  <si>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</si>
  <si>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</si>
  <si>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</si>
  <si>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</si>
  <si>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</si>
  <si>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</si>
  <si>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</si>
  <si>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</si>
  <si>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</si>
  <si>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</si>
  <si>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</si>
  <si>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</si>
  <si>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</si>
  <si>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</si>
  <si>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</si>
  <si>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</si>
  <si>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</si>
  <si>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</si>
  <si>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</si>
  <si>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</si>
  <si>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</si>
  <si>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</si>
  <si>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</si>
  <si>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</si>
  <si>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</si>
  <si>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</si>
  <si>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</si>
  <si>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</si>
  <si>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</si>
  <si>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</si>
  <si>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</si>
  <si>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</si>
  <si>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</si>
  <si>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</si>
  <si>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</si>
  <si>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</si>
  <si>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</si>
  <si>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</si>
  <si>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</si>
  <si>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</si>
  <si>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</si>
  <si>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</si>
  <si>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</si>
  <si>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</si>
  <si>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</si>
  <si>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</si>
  <si>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</si>
  <si>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</si>
  <si>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</si>
  <si>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</si>
  <si>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</si>
  <si>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</si>
  <si>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</si>
  <si>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</si>
  <si>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</si>
  <si>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</si>
  <si>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</si>
  <si>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</si>
  <si>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</si>
  <si>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</si>
  <si>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</si>
  <si>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</si>
  <si>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</si>
  <si>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</si>
  <si>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</si>
  <si>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</si>
  <si>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</si>
  <si>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</si>
  <si>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</si>
  <si>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</si>
  <si>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</si>
  <si>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</si>
  <si>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</si>
  <si>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</si>
  <si>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</si>
  <si>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</si>
  <si>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</si>
  <si>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</si>
  <si>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</si>
  <si>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</si>
  <si>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</si>
  <si>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</si>
  <si>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</si>
  <si>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</si>
  <si>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</si>
  <si>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</si>
  <si>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</si>
  <si>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</si>
  <si>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</si>
  <si>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</si>
  <si>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</si>
  <si>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</si>
  <si>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</si>
  <si>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</si>
  <si>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</si>
  <si>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</si>
  <si>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</si>
  <si>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</si>
  <si>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</si>
  <si>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</si>
  <si>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</si>
  <si>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</si>
  <si>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</si>
  <si>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</si>
  <si>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</si>
  <si>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</si>
  <si>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</si>
  <si>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</si>
  <si>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</si>
  <si>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</si>
  <si>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</si>
  <si>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</si>
  <si>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</si>
  <si>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</si>
  <si>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</si>
  <si>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</si>
  <si>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</si>
  <si>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</si>
  <si>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</si>
  <si>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</si>
  <si>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</si>
  <si>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</si>
  <si>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</si>
  <si>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</si>
  <si>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</si>
  <si>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</si>
  <si>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</si>
  <si>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</si>
  <si>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</si>
  <si>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</si>
  <si>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</si>
  <si>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</si>
  <si>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</si>
  <si>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</si>
  <si>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</si>
  <si>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</si>
  <si>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</si>
  <si>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</si>
  <si>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</si>
  <si>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</si>
  <si>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</si>
  <si>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</si>
  <si>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</si>
  <si>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</si>
  <si>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</si>
  <si>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</si>
  <si>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</si>
  <si>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</si>
  <si>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</si>
  <si>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</si>
  <si>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</si>
  <si>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</si>
  <si>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</si>
  <si>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</si>
  <si>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</si>
  <si>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</si>
  <si>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</si>
  <si>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</si>
  <si>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</si>
  <si>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</si>
  <si>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</si>
  <si>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</si>
  <si>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</si>
  <si>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</si>
  <si>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</si>
  <si>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</si>
  <si>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</si>
  <si>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</si>
  <si>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</si>
  <si>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</si>
  <si>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</si>
  <si>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</si>
  <si>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</si>
  <si>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</si>
  <si>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</si>
  <si>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</si>
  <si>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</si>
  <si>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</si>
  <si>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</si>
  <si>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</si>
  <si>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</si>
  <si>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</si>
  <si>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</si>
  <si>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</si>
  <si>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</si>
  <si>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</si>
  <si>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</si>
  <si>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</si>
  <si>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</si>
  <si>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</si>
  <si>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</si>
  <si>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</si>
  <si>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</si>
  <si>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</si>
  <si>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</si>
  <si>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</si>
  <si>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</si>
  <si>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</si>
  <si>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</si>
  <si>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</si>
  <si>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</si>
  <si>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</si>
  <si>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</si>
  <si>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</si>
  <si>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</si>
  <si>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</si>
  <si>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</si>
  <si>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</si>
  <si>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</si>
  <si>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</si>
  <si>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</si>
  <si>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</si>
  <si>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</si>
  <si>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</si>
  <si>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</si>
  <si>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</si>
  <si>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</si>
  <si>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</si>
  <si>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</si>
  <si>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</si>
  <si>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</si>
  <si>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</si>
  <si>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</si>
  <si>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</si>
  <si>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</si>
  <si>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</si>
  <si>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</si>
  <si>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</si>
  <si>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</si>
  <si>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</si>
  <si>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</si>
  <si>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</si>
  <si>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</si>
  <si>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</si>
  <si>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</si>
  <si>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</si>
  <si>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</si>
  <si>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</si>
  <si>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</si>
  <si>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</si>
  <si>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</si>
  <si>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</si>
  <si>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</si>
  <si>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</si>
  <si>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</si>
  <si>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</si>
  <si>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</si>
  <si>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</si>
  <si>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</si>
  <si>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</si>
  <si>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</si>
  <si>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</si>
  <si>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</si>
  <si>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</si>
  <si>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</si>
  <si>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</si>
  <si>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</si>
  <si>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</si>
  <si>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</si>
  <si>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</si>
  <si>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</si>
  <si>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</si>
  <si>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</si>
  <si>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</si>
  <si>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</si>
  <si>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</si>
  <si>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</si>
  <si>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</si>
  <si>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</si>
  <si>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</si>
  <si>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</si>
  <si>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</si>
  <si>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</si>
  <si>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</si>
  <si>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</si>
  <si>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</si>
  <si>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</si>
  <si>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</si>
  <si>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</si>
  <si>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</si>
  <si>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</si>
  <si>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</si>
  <si>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</si>
  <si>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</si>
  <si>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</si>
  <si>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</si>
  <si>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</si>
  <si>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</si>
  <si>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</si>
  <si>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</si>
  <si>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</si>
  <si>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</si>
  <si>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</si>
  <si>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</si>
  <si>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</si>
  <si>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</si>
  <si>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</si>
  <si>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</si>
  <si>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</si>
  <si>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</si>
  <si>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</si>
  <si>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</si>
  <si>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</si>
  <si>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</si>
  <si>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</si>
  <si>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</si>
  <si>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</si>
  <si>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</si>
  <si>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</si>
  <si>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</si>
  <si>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</si>
  <si>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</si>
  <si>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</si>
  <si>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</si>
  <si>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</si>
  <si>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</si>
  <si>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</si>
  <si>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</si>
  <si>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</si>
  <si>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</si>
  <si>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</si>
  <si>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</si>
  <si>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</si>
  <si>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</si>
  <si>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</si>
  <si>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</si>
  <si>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</si>
  <si>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</si>
  <si>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</si>
  <si>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</si>
  <si>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</si>
  <si>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</si>
  <si>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</si>
  <si>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</si>
  <si>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</si>
  <si>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</si>
  <si>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</si>
  <si>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</si>
  <si>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</si>
  <si>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</si>
  <si>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</si>
  <si>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</si>
  <si>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</si>
  <si>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</si>
  <si>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</si>
  <si>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</si>
  <si>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</si>
  <si>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</si>
  <si>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</si>
  <si>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</si>
  <si>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</si>
  <si>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</si>
  <si>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</si>
  <si>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</si>
  <si>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</si>
  <si>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</si>
  <si>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</si>
  <si>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</si>
  <si>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</si>
  <si>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</si>
  <si>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</si>
  <si>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</si>
  <si>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</si>
  <si>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</si>
  <si>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</si>
  <si>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</si>
  <si>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</si>
  <si>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</si>
  <si>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</si>
  <si>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</si>
  <si>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</si>
  <si>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</si>
  <si>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</si>
  <si>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</si>
  <si>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</si>
  <si>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</si>
  <si>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</si>
  <si>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</si>
  <si>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</si>
  <si>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</si>
  <si>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</si>
  <si>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</si>
  <si>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</si>
  <si>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</si>
  <si>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</si>
  <si>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</si>
  <si>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</si>
  <si>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</si>
  <si>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</si>
  <si>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</si>
  <si>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</si>
  <si>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</si>
  <si>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</si>
  <si>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</si>
  <si>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</si>
  <si>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</si>
  <si>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</si>
  <si>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</si>
  <si>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</si>
  <si>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</si>
  <si>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</si>
  <si>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</si>
  <si>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</si>
  <si>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</si>
  <si>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</si>
  <si>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</si>
  <si>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</si>
  <si>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</si>
  <si>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</si>
  <si>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</si>
  <si>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</si>
  <si>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</si>
  <si>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</si>
  <si>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</si>
  <si>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</si>
  <si>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</si>
  <si>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</si>
  <si>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</si>
  <si>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</si>
  <si>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</si>
  <si>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</si>
  <si>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</si>
  <si>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</si>
  <si>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</si>
  <si>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</si>
  <si>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</si>
  <si>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</si>
  <si>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</si>
  <si>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</si>
  <si>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</si>
  <si>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</si>
  <si>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</si>
  <si>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</si>
  <si>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</si>
  <si>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</si>
  <si>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</si>
  <si>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</si>
  <si>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</si>
  <si>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</si>
  <si>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</si>
  <si>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</si>
  <si>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</si>
  <si>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</si>
  <si>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</si>
  <si>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</si>
  <si>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</si>
  <si>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</si>
  <si>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</si>
  <si>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</si>
  <si>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</si>
  <si>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</si>
  <si>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</si>
  <si>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</si>
  <si>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</si>
  <si>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</si>
  <si>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</si>
  <si>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</si>
  <si>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</si>
  <si>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</si>
  <si>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</si>
  <si>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</si>
  <si>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</si>
  <si>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</si>
  <si>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</si>
  <si>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</si>
  <si>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</si>
  <si>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</si>
  <si>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</si>
  <si>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</si>
  <si>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</si>
  <si>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</si>
  <si>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</si>
  <si>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</si>
  <si>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</si>
  <si>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</si>
  <si>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</si>
  <si>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</si>
  <si>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</si>
  <si>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</si>
  <si>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</si>
  <si>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</si>
  <si>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</si>
  <si>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</si>
  <si>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</si>
  <si>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</si>
  <si>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</si>
  <si>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</si>
  <si>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</si>
  <si>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</si>
  <si>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</si>
  <si>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</si>
  <si>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</si>
  <si>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</si>
  <si>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</si>
  <si>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</si>
  <si>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</si>
  <si>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</si>
  <si>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</si>
  <si>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</si>
  <si>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</si>
  <si>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</si>
  <si>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</si>
  <si>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</si>
  <si>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</si>
  <si>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</si>
  <si>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</si>
  <si>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</si>
  <si>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</si>
  <si>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</si>
  <si>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</si>
  <si>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</si>
  <si>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</si>
  <si>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</si>
  <si>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</si>
  <si>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</si>
  <si>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</si>
  <si>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</si>
  <si>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</si>
  <si>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</si>
  <si>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</si>
  <si>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</si>
  <si>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</si>
  <si>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</si>
  <si>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</si>
  <si>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</si>
  <si>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</si>
  <si>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</si>
  <si>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</si>
  <si>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</si>
  <si>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</si>
  <si>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</si>
  <si>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</si>
  <si>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</si>
  <si>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</si>
  <si>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</si>
  <si>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</si>
  <si>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</si>
  <si>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</si>
  <si>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</si>
  <si>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</si>
  <si>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</si>
  <si>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</si>
  <si>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</si>
  <si>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</si>
  <si>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</si>
  <si>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</si>
  <si>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</si>
  <si>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</si>
  <si>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</si>
  <si>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</si>
  <si>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</si>
  <si>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</si>
  <si>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</si>
  <si>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</si>
  <si>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</si>
  <si>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</si>
  <si>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</si>
  <si>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</si>
  <si>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</si>
  <si>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</si>
  <si>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</si>
  <si>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</si>
  <si>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</si>
  <si>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</si>
  <si>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</si>
  <si>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</si>
  <si>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</si>
  <si>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</si>
  <si>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</si>
  <si>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</si>
  <si>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</si>
  <si>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</si>
  <si>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</si>
  <si>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</si>
  <si>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</si>
  <si>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</si>
  <si>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</si>
  <si>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</si>
  <si>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</si>
  <si>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</si>
  <si>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</si>
  <si>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</si>
  <si>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</si>
  <si>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</si>
  <si>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</si>
  <si>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</si>
  <si>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</si>
  <si>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</si>
  <si>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</si>
  <si>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</si>
  <si>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</si>
  <si>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</si>
  <si>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</si>
  <si>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</si>
  <si>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</si>
  <si>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</si>
  <si>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</si>
  <si>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</si>
  <si>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</si>
  <si>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</si>
  <si>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</si>
  <si>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</si>
  <si>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</si>
  <si>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</si>
  <si>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</si>
  <si>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</si>
  <si>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</si>
  <si>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</si>
  <si>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</si>
  <si>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</si>
  <si>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</si>
  <si>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</si>
  <si>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</si>
  <si>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</si>
  <si>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</si>
  <si>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</si>
  <si>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</si>
  <si>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</si>
  <si>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</si>
  <si>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</si>
  <si>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</si>
  <si>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</si>
  <si>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</si>
  <si>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</si>
  <si>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</si>
  <si>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</si>
  <si>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</si>
  <si>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</si>
  <si>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</si>
  <si>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</si>
  <si>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</si>
  <si>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</si>
  <si>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</si>
  <si>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</si>
  <si>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</si>
  <si>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</si>
  <si>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</si>
  <si>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</si>
  <si>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</si>
  <si>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</si>
  <si>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</si>
  <si>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</si>
  <si>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</si>
  <si>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</si>
  <si>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</si>
  <si>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</si>
  <si>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</si>
  <si>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</si>
  <si>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</si>
  <si>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</si>
  <si>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</si>
  <si>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</si>
  <si>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</si>
  <si>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</si>
  <si>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</si>
  <si>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</si>
  <si>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</si>
  <si>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</si>
  <si>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</si>
  <si>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</si>
  <si>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</si>
  <si>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</si>
  <si>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</si>
  <si>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</si>
  <si>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</si>
  <si>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</si>
  <si>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</si>
  <si>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</si>
  <si>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</si>
  <si>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</si>
  <si>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</si>
  <si>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</si>
  <si>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</si>
  <si>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</si>
  <si>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</si>
  <si>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</si>
  <si>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</si>
  <si>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</si>
  <si>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</si>
  <si>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</si>
  <si>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</si>
  <si>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</si>
  <si>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</si>
  <si>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</si>
  <si>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</si>
  <si>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</si>
  <si>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</si>
  <si>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</si>
  <si>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</si>
  <si>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</si>
  <si>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</si>
  <si>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</si>
  <si>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</si>
  <si>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</si>
  <si>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</si>
  <si>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</si>
  <si>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</si>
  <si>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</si>
  <si>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</si>
  <si>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</si>
  <si>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</si>
  <si>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</si>
  <si>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</si>
  <si>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</si>
  <si>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</si>
  <si>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</si>
  <si>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</si>
  <si>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</si>
  <si>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</si>
  <si>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</si>
  <si>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</si>
  <si>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</si>
  <si>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</si>
  <si>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</si>
  <si>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</si>
  <si>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</si>
  <si>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</si>
  <si>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</si>
  <si>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</si>
  <si>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</si>
  <si>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</si>
  <si>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</si>
  <si>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</si>
  <si>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</si>
  <si>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</si>
  <si>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</si>
  <si>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</si>
  <si>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</si>
  <si>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</si>
  <si>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</si>
  <si>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</si>
  <si>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</si>
  <si>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</si>
  <si>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</si>
  <si>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</si>
  <si>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</si>
  <si>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</si>
  <si>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</si>
  <si>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</si>
  <si>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</si>
  <si>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</si>
  <si>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</si>
  <si>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</si>
  <si>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</si>
  <si>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</si>
  <si>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</si>
  <si>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</si>
  <si>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</si>
  <si>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</si>
  <si>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</si>
  <si>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</si>
  <si>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</si>
  <si>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</si>
  <si>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</si>
  <si>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</si>
  <si>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</si>
  <si>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</si>
  <si>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</si>
  <si>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</si>
  <si>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</si>
  <si>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</si>
  <si>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</si>
  <si>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</si>
  <si>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</si>
  <si>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</si>
  <si>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</si>
  <si>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</si>
  <si>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</si>
  <si>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</si>
  <si>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</si>
  <si>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</si>
  <si>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</si>
  <si>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</si>
  <si>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</si>
  <si>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</si>
  <si>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</si>
  <si>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</si>
  <si>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</si>
  <si>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</si>
  <si>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</si>
  <si>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</si>
  <si>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</si>
  <si>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</si>
  <si>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</si>
  <si>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</si>
  <si>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</si>
  <si>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</si>
  <si>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</si>
  <si>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</si>
  <si>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</si>
  <si>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</si>
  <si>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</si>
  <si>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</si>
  <si>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</si>
  <si>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</si>
  <si>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</si>
  <si>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</si>
  <si>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</si>
  <si>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</si>
  <si>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</si>
  <si>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</si>
  <si>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</si>
  <si>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</si>
  <si>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</si>
  <si>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</si>
  <si>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</si>
  <si>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</si>
  <si>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</si>
  <si>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</si>
  <si>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</si>
  <si>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</si>
  <si>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</si>
  <si>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</si>
  <si>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</si>
  <si>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</si>
  <si>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</si>
  <si>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</si>
  <si>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</si>
  <si>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</si>
  <si>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</si>
  <si>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</si>
  <si>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</si>
  <si>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</si>
  <si>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</si>
  <si>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</si>
  <si>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</si>
  <si>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</si>
  <si>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</si>
  <si>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</si>
  <si>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</si>
  <si>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</si>
  <si>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</si>
  <si>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</si>
  <si>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</si>
  <si>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</si>
  <si>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</si>
  <si>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</si>
  <si>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</si>
  <si>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</si>
  <si>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</si>
  <si>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</si>
  <si>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</si>
  <si>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</si>
  <si>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</si>
  <si>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</si>
  <si>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</si>
  <si>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</si>
  <si>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</si>
  <si>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</si>
  <si>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</si>
  <si>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</si>
  <si>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</si>
  <si>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</si>
  <si>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</si>
  <si>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</si>
  <si>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</si>
  <si>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</si>
  <si>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</si>
  <si>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</si>
  <si>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</si>
  <si>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</si>
  <si>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</si>
  <si>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</si>
  <si>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</si>
  <si>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</si>
  <si>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</si>
  <si>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</si>
  <si>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</si>
  <si>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</si>
  <si>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</si>
  <si>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</si>
  <si>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</si>
  <si>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</si>
  <si>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</si>
  <si>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</si>
  <si>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</si>
  <si>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</si>
  <si>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</si>
  <si>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</si>
  <si>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</si>
  <si>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</si>
  <si>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</si>
  <si>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</si>
  <si>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</si>
  <si>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</si>
  <si>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</si>
  <si>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</si>
  <si>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</si>
  <si>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</si>
  <si>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</si>
  <si>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</si>
  <si>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</si>
  <si>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</si>
  <si>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</si>
  <si>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</si>
  <si>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</si>
  <si>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</si>
  <si>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</si>
  <si>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</si>
  <si>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</si>
  <si>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</si>
  <si>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</si>
  <si>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</si>
  <si>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</si>
  <si>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</si>
  <si>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</si>
  <si>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</si>
  <si>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</si>
  <si>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</si>
  <si>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</si>
  <si>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</si>
  <si>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</si>
  <si>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</si>
  <si>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</si>
  <si>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</si>
  <si>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</si>
  <si>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</si>
  <si>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</si>
  <si>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</si>
  <si>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</si>
  <si>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</si>
  <si>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</si>
  <si>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</si>
  <si>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</si>
  <si>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</si>
  <si>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</si>
  <si>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</si>
  <si>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</si>
  <si>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</si>
  <si>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</si>
  <si>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</si>
  <si>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</si>
  <si>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</si>
  <si>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</si>
  <si>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</si>
  <si>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</si>
  <si>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</si>
  <si>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</si>
  <si>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</si>
  <si>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</si>
  <si>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</si>
  <si>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</si>
  <si>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</si>
  <si>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</si>
  <si>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</si>
  <si>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</si>
  <si>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</si>
  <si>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</si>
  <si>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</si>
  <si>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</si>
  <si>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</si>
  <si>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</si>
  <si>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</si>
  <si>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</si>
  <si>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</si>
  <si>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</si>
  <si>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</si>
  <si>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</si>
  <si>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</si>
  <si>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</si>
  <si>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</si>
  <si>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</si>
  <si>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</si>
  <si>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</si>
  <si>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</si>
  <si>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</si>
  <si>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</si>
  <si>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</si>
  <si>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</si>
  <si>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</si>
  <si>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</si>
  <si>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</si>
  <si>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</si>
  <si>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</si>
  <si>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</si>
  <si>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</si>
  <si>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</si>
  <si>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</si>
  <si>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</si>
  <si>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</si>
  <si>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</si>
  <si>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</si>
  <si>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</si>
  <si>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</si>
  <si>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</si>
  <si>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</si>
  <si>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</si>
  <si>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</si>
  <si>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</si>
  <si>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</si>
  <si>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</si>
  <si>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</si>
  <si>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</si>
  <si>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</si>
  <si>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</si>
  <si>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</si>
  <si>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</si>
  <si>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</si>
  <si>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</si>
  <si>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</si>
  <si>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</si>
  <si>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</si>
  <si>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</si>
  <si>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</si>
  <si>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</si>
  <si>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</si>
  <si>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</si>
  <si>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</si>
  <si>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</si>
  <si>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</si>
  <si>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</si>
  <si>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</si>
  <si>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</si>
  <si>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</si>
  <si>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</si>
  <si>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</si>
  <si>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</si>
  <si>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</si>
  <si>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</si>
  <si>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</si>
  <si>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</si>
  <si>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</si>
  <si>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</si>
  <si>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</si>
  <si>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</si>
  <si>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</si>
  <si>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</si>
  <si>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</si>
  <si>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</si>
  <si>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</si>
  <si>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</si>
  <si>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</si>
  <si>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</si>
  <si>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</si>
  <si>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</si>
  <si>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</si>
  <si>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</si>
  <si>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</si>
  <si>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</si>
  <si>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</si>
  <si>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</si>
  <si>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</si>
  <si>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</si>
  <si>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</si>
  <si>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</si>
  <si>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</si>
  <si>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</si>
  <si>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</si>
  <si>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</si>
  <si>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</si>
  <si>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</si>
  <si>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</si>
  <si>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</si>
  <si>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</si>
  <si>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</si>
  <si>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</si>
  <si>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</si>
  <si>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</si>
  <si>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</si>
  <si>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</si>
  <si>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</si>
  <si>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</si>
  <si>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</si>
  <si>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</si>
  <si>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</si>
  <si>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</si>
  <si>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</si>
  <si>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</si>
  <si>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</si>
  <si>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</si>
  <si>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</si>
  <si>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</si>
  <si>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</si>
  <si>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</si>
  <si>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</si>
  <si>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</si>
  <si>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</si>
  <si>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</si>
  <si>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</si>
  <si>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</si>
  <si>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</si>
  <si>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</si>
  <si>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</si>
  <si>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</si>
  <si>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</si>
  <si>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</si>
  <si>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</si>
  <si>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</si>
  <si>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</si>
  <si>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</si>
  <si>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</si>
  <si>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</si>
  <si>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</si>
  <si>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</si>
  <si>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</si>
  <si>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</si>
  <si>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</si>
  <si>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</si>
  <si>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</si>
  <si>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</si>
  <si>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</si>
  <si>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</si>
  <si>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</si>
  <si>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</si>
  <si>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</si>
  <si>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</si>
  <si>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</si>
  <si>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</si>
  <si>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</si>
  <si>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</si>
  <si>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</si>
  <si>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</si>
  <si>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</si>
  <si>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</si>
  <si>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</si>
  <si>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</si>
  <si>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</si>
  <si>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</si>
  <si>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</si>
  <si>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</si>
  <si>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</si>
  <si>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</si>
  <si>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</si>
  <si>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</si>
  <si>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</si>
  <si>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</si>
  <si>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</si>
  <si>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</si>
  <si>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</si>
  <si>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</si>
  <si>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</si>
  <si>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</si>
  <si>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</si>
  <si>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</si>
  <si>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</si>
  <si>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</si>
  <si>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</si>
  <si>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</si>
  <si>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</si>
  <si>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</si>
  <si>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</si>
  <si>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</si>
  <si>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</si>
  <si>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</si>
  <si>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</si>
  <si>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</si>
  <si>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</si>
  <si>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</si>
  <si>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</si>
  <si>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</si>
  <si>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</si>
  <si>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</si>
  <si>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</si>
  <si>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</si>
  <si>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</si>
  <si>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</si>
  <si>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</si>
  <si>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</si>
  <si>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</si>
  <si>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</si>
  <si>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</si>
  <si>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</si>
  <si>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</si>
  <si>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</si>
  <si>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</si>
  <si>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</si>
  <si>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</si>
  <si>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</si>
  <si>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</si>
  <si>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</si>
  <si>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</si>
  <si>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</si>
  <si>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</si>
  <si>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</si>
  <si>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</si>
  <si>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</si>
  <si>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</si>
  <si>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</si>
  <si>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</si>
  <si>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</si>
  <si>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</si>
  <si>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</si>
  <si>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</si>
  <si>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</si>
  <si>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</si>
  <si>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</si>
  <si>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</si>
  <si>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</si>
  <si>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</si>
  <si>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</si>
  <si>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</si>
  <si>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</si>
  <si>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</si>
  <si>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</si>
  <si>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</si>
  <si>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</si>
  <si>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</si>
  <si>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</si>
  <si>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</si>
  <si>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</si>
  <si>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</si>
  <si>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</si>
  <si>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</si>
  <si>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</si>
  <si>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</si>
  <si>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</si>
  <si>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</si>
  <si>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</si>
  <si>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</si>
  <si>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</si>
  <si>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</si>
  <si>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</si>
  <si>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</si>
  <si>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</si>
  <si>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</si>
  <si>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</si>
  <si>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</si>
  <si>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</si>
  <si>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</si>
  <si>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</si>
  <si>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</si>
  <si>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</si>
  <si>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</si>
  <si>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</si>
  <si>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</si>
  <si>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</si>
  <si>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</si>
  <si>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</si>
  <si>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</si>
  <si>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</si>
  <si>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</si>
  <si>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</si>
  <si>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</si>
  <si>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</si>
  <si>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</si>
  <si>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</si>
  <si>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</si>
  <si>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</si>
  <si>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</si>
  <si>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</si>
  <si>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</si>
  <si>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</si>
  <si>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</si>
  <si>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</si>
  <si>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</si>
  <si>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</si>
  <si>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</si>
  <si>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</si>
  <si>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</si>
  <si>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</si>
  <si>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</si>
  <si>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</si>
  <si>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</si>
  <si>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</si>
  <si>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</si>
  <si>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</si>
  <si>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</si>
  <si>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</si>
  <si>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</si>
  <si>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</si>
  <si>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</si>
  <si>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</si>
  <si>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</si>
  <si>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</si>
  <si>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</si>
  <si>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</si>
  <si>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</si>
  <si>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</si>
  <si>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</si>
  <si>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</si>
  <si>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</si>
  <si>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</si>
  <si>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</si>
  <si>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</si>
  <si>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</si>
  <si>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</si>
  <si>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</si>
  <si>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</si>
  <si>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</si>
  <si>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</si>
  <si>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</si>
  <si>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</si>
  <si>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</si>
  <si>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</si>
  <si>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</si>
  <si>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</si>
  <si>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</si>
  <si>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</si>
  <si>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</si>
  <si>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</si>
  <si>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</si>
  <si>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</si>
  <si>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</si>
  <si>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</si>
  <si>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</si>
  <si>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</si>
  <si>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</si>
  <si>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</si>
  <si>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</si>
  <si>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</si>
  <si>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</si>
  <si>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</si>
  <si>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</si>
  <si>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</si>
  <si>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</si>
  <si>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</si>
  <si>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</si>
  <si>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</si>
  <si>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</si>
  <si>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</si>
  <si>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</si>
  <si>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</si>
  <si>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</si>
  <si>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</si>
  <si>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</si>
  <si>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</si>
  <si>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</si>
  <si>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</si>
  <si>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</si>
  <si>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</si>
  <si>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</si>
  <si>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</si>
  <si>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</si>
  <si>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</si>
  <si>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</si>
  <si>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</si>
  <si>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</si>
  <si>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</si>
  <si>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</si>
  <si>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</si>
  <si>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</si>
  <si>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</si>
  <si>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</si>
  <si>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</si>
  <si>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</si>
  <si>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</si>
  <si>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</si>
  <si>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</si>
  <si>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</si>
  <si>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</si>
  <si>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</si>
  <si>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</si>
  <si>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</si>
  <si>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</si>
  <si>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</si>
  <si>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</si>
  <si>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</si>
  <si>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</si>
  <si>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</si>
  <si>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</si>
  <si>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</si>
  <si>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</si>
  <si>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</si>
  <si>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</si>
  <si>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</si>
  <si>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</si>
  <si>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</si>
  <si>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</si>
  <si>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</si>
  <si>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</si>
  <si>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</si>
  <si>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</si>
  <si>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</si>
  <si>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</si>
  <si>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</si>
  <si>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</si>
  <si>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</si>
  <si>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</si>
  <si>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</si>
  <si>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</si>
  <si>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</si>
  <si>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</si>
  <si>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</si>
  <si>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</si>
  <si>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</si>
  <si>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</si>
  <si>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</si>
  <si>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</si>
  <si>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</si>
  <si>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</si>
  <si>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</si>
  <si>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</si>
  <si>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</si>
  <si>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</si>
  <si>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</si>
  <si>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</si>
  <si>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</si>
  <si>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</si>
  <si>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</si>
  <si>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</si>
  <si>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</si>
  <si>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</si>
  <si>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</si>
  <si>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</si>
  <si>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</si>
  <si>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</si>
  <si>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</si>
  <si>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</si>
  <si>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</si>
  <si>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</si>
  <si>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</si>
  <si>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</si>
  <si>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</si>
  <si>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</si>
  <si>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</si>
  <si>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</si>
  <si>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</si>
  <si>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</si>
  <si>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</si>
  <si>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</si>
  <si>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</si>
  <si>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</si>
  <si>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</si>
  <si>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</si>
  <si>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</si>
  <si>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</si>
  <si>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</si>
  <si>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</si>
  <si>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</si>
  <si>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</si>
  <si>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</si>
  <si>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</si>
  <si>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</si>
  <si>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</si>
  <si>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</si>
  <si>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</si>
  <si>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</si>
  <si>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</si>
  <si>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</si>
  <si>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</si>
  <si>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</si>
  <si>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</si>
  <si>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</si>
  <si>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</si>
  <si>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</si>
  <si>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</si>
  <si>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</si>
  <si>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</si>
  <si>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</si>
  <si>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</si>
  <si>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</si>
  <si>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</si>
  <si>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</si>
  <si>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</si>
  <si>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</si>
  <si>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</si>
  <si>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</si>
  <si>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</si>
  <si>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</si>
  <si>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</si>
  <si>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</si>
  <si>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</si>
  <si>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</si>
  <si>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</si>
  <si>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</si>
  <si>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</si>
  <si>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</si>
  <si>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</si>
  <si>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</si>
  <si>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</si>
  <si>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</si>
  <si>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</si>
  <si>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</si>
  <si>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</si>
  <si>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</si>
  <si>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</si>
  <si>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</si>
  <si>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</si>
  <si>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</si>
  <si>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</si>
  <si>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</si>
  <si>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</si>
  <si>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</si>
  <si>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</si>
  <si>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</si>
  <si>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</si>
  <si>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</si>
  <si>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</si>
  <si>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</si>
  <si>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</si>
  <si>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</si>
  <si>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</si>
  <si>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</si>
  <si>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</si>
  <si>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</si>
  <si>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</si>
  <si>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</si>
  <si>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</si>
  <si>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</si>
  <si>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</si>
  <si>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</si>
  <si>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</si>
  <si>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</si>
  <si>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</si>
  <si>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</si>
  <si>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</si>
  <si>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</si>
  <si>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</si>
  <si>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</si>
  <si>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</si>
  <si>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</si>
  <si>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</si>
  <si>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</si>
  <si>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</si>
  <si>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</si>
  <si>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</si>
  <si>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</si>
  <si>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</si>
  <si>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</si>
  <si>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</si>
  <si>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</si>
  <si>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</si>
  <si>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</si>
  <si>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</si>
  <si>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</si>
  <si>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</si>
  <si>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</si>
  <si>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</si>
  <si>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</si>
  <si>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</si>
  <si>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</si>
  <si>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</si>
  <si>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</si>
  <si>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</si>
  <si>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</si>
  <si>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</si>
  <si>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</si>
  <si>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</si>
  <si>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</si>
  <si>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</si>
  <si>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</si>
  <si>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</si>
  <si>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</si>
  <si>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</si>
  <si>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</si>
  <si>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</si>
  <si>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</si>
  <si>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</si>
  <si>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</si>
  <si>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</si>
  <si>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</si>
  <si>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</si>
  <si>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</si>
  <si>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</si>
  <si>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</si>
  <si>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</si>
  <si>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</si>
  <si>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</si>
  <si>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</si>
  <si>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</si>
  <si>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</si>
  <si>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</si>
  <si>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</si>
  <si>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</si>
  <si>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</si>
  <si>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</si>
  <si>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</si>
  <si>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</si>
  <si>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</si>
  <si>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</si>
  <si>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</si>
  <si>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</si>
  <si>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</si>
  <si>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</si>
  <si>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</si>
  <si>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</si>
  <si>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</si>
  <si>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</si>
  <si>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</si>
  <si>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</si>
  <si>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</si>
  <si>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</si>
  <si>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</si>
  <si>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</si>
  <si>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</si>
  <si>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</si>
  <si>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</si>
  <si>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</si>
  <si>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</si>
  <si>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</si>
  <si>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</si>
  <si>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</si>
  <si>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</si>
  <si>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</si>
  <si>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</si>
  <si>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</si>
  <si>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</si>
  <si>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</si>
  <si>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</si>
  <si>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</si>
  <si>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</si>
  <si>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</si>
  <si>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</si>
  <si>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</si>
  <si>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</si>
  <si>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</si>
  <si>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</si>
  <si>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</si>
  <si>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</si>
  <si>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</si>
  <si>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</si>
  <si>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</si>
  <si>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</si>
  <si>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</si>
  <si>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</si>
  <si>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</si>
  <si>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</si>
  <si>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</si>
  <si>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</si>
  <si>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</si>
  <si>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</si>
  <si>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</si>
  <si>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</si>
  <si>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</si>
  <si>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</si>
  <si>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</si>
  <si>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</si>
  <si>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</si>
  <si>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</si>
  <si>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</si>
  <si>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</si>
  <si>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</si>
  <si>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</si>
  <si>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</si>
  <si>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</si>
  <si>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</si>
  <si>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</si>
  <si>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</si>
  <si>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</si>
  <si>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</si>
  <si>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</si>
  <si>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</si>
  <si>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</si>
  <si>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</si>
  <si>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</si>
  <si>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</si>
  <si>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</si>
  <si>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</si>
  <si>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</si>
  <si>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</si>
  <si>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</si>
  <si>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</si>
  <si>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</si>
  <si>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</si>
  <si>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</si>
  <si>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</si>
  <si>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</si>
  <si>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</si>
  <si>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</si>
  <si>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</si>
  <si>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</si>
  <si>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</si>
  <si>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</si>
  <si>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</si>
  <si>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</si>
  <si>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</si>
  <si>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</si>
  <si>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</si>
  <si>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</si>
  <si>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</si>
  <si>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</si>
  <si>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</si>
  <si>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</si>
  <si>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</si>
  <si>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</si>
  <si>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</si>
  <si>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</si>
  <si>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</si>
  <si>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</si>
  <si>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</si>
  <si>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</si>
  <si>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</si>
  <si>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</si>
  <si>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</si>
  <si>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</si>
  <si>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</si>
  <si>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</si>
  <si>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</si>
  <si>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</si>
  <si>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</si>
  <si>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</si>
  <si>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</si>
  <si>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</si>
  <si>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</si>
  <si>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</si>
  <si>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</si>
  <si>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</si>
  <si>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</si>
  <si>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</si>
  <si>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</si>
  <si>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</si>
  <si>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</si>
  <si>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</si>
  <si>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</si>
  <si>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</si>
  <si>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</si>
  <si>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</si>
  <si>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</si>
  <si>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</si>
  <si>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</si>
  <si>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</si>
  <si>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</si>
  <si>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</si>
  <si>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</si>
  <si>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</si>
  <si>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</si>
  <si>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</si>
  <si>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</si>
  <si>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</si>
  <si>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</si>
  <si>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</si>
  <si>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</si>
  <si>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</si>
  <si>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</si>
  <si>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</si>
  <si>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</si>
  <si>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</si>
  <si>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</si>
  <si>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</si>
  <si>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</si>
  <si>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</si>
  <si>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</si>
  <si>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</si>
  <si>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</si>
  <si>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</si>
  <si>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</si>
  <si>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</si>
  <si>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</si>
  <si>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</si>
  <si>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</si>
  <si>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</si>
  <si>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</si>
  <si>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</si>
  <si>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</si>
  <si>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</si>
  <si>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</si>
  <si>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</si>
  <si>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</si>
  <si>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</si>
  <si>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</si>
  <si>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</si>
  <si>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</si>
  <si>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</si>
  <si>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</si>
  <si>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</si>
  <si>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</si>
  <si>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</si>
  <si>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</si>
  <si>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</si>
  <si>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</si>
  <si>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</si>
  <si>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</si>
  <si>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</si>
  <si>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</si>
  <si>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</si>
  <si>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</si>
  <si>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</si>
  <si>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</si>
  <si>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</si>
  <si>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</si>
  <si>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</si>
  <si>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</si>
  <si>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</si>
  <si>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</si>
  <si>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</si>
  <si>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</si>
  <si>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</si>
  <si>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</si>
  <si>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</si>
  <si>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</si>
  <si>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</si>
  <si>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</si>
  <si>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</si>
  <si>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</si>
  <si>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</si>
  <si>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</si>
  <si>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</si>
  <si>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</si>
  <si>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</si>
  <si>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</si>
  <si>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</si>
  <si>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</si>
  <si>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</si>
  <si>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</si>
  <si>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</si>
  <si>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</si>
  <si>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</si>
  <si>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</si>
  <si>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</si>
  <si>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</si>
  <si>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</si>
  <si>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</si>
  <si>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</si>
  <si>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</si>
  <si>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</si>
  <si>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</si>
  <si>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</si>
  <si>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</si>
  <si>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</si>
  <si>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</si>
  <si>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</si>
  <si>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</si>
  <si>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</si>
  <si>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</si>
  <si>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</si>
  <si>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</si>
  <si>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</si>
  <si>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</si>
  <si>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</si>
  <si>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</si>
  <si>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</si>
  <si>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</si>
  <si>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</si>
  <si>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</si>
  <si>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</si>
  <si>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</si>
  <si>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</si>
  <si>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</si>
  <si>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</si>
  <si>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</si>
  <si>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</si>
  <si>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</si>
  <si>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</si>
  <si>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</si>
  <si>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</si>
  <si>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</si>
  <si>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</si>
  <si>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</si>
  <si>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</si>
  <si>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</si>
  <si>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</si>
  <si>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</si>
  <si>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</si>
  <si>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</si>
  <si>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</si>
  <si>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</si>
  <si>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</si>
  <si>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</si>
  <si>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</si>
  <si>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</si>
  <si>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</si>
  <si>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</si>
  <si>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</si>
  <si>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</si>
  <si>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</si>
  <si>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</si>
  <si>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</si>
  <si>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</si>
  <si>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</si>
  <si>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</si>
  <si>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</si>
  <si>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</si>
  <si>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</si>
  <si>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</si>
  <si>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</si>
  <si>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</si>
  <si>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</si>
  <si>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</si>
  <si>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</si>
  <si>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</si>
  <si>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</si>
  <si>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</si>
  <si>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</si>
  <si>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</si>
  <si>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</si>
  <si>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</si>
  <si>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</si>
  <si>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</si>
  <si>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</si>
  <si>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</si>
  <si>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</si>
  <si>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</si>
  <si>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</si>
  <si>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</si>
  <si>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</si>
  <si>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</si>
  <si>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</si>
  <si>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</si>
  <si>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</si>
  <si>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</si>
  <si>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</si>
  <si>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</si>
  <si>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</si>
  <si>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</si>
  <si>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</si>
  <si>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</si>
  <si>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</si>
  <si>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</si>
  <si>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</si>
  <si>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</si>
  <si>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</si>
  <si>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</si>
  <si>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</si>
  <si>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</si>
  <si>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</si>
  <si>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</si>
  <si>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</si>
  <si>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</si>
  <si>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</si>
  <si>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</si>
  <si>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</si>
  <si>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</si>
  <si>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</si>
  <si>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</si>
  <si>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</si>
  <si>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</si>
  <si>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</si>
  <si>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</si>
  <si>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</si>
  <si>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</si>
  <si>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</si>
  <si>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</si>
  <si>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</si>
  <si>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</si>
  <si>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</si>
  <si>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</si>
  <si>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</si>
  <si>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</si>
  <si>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</si>
  <si>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</si>
  <si>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</si>
  <si>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</si>
  <si>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</si>
  <si>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</si>
  <si>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</si>
  <si>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</si>
  <si>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</si>
  <si>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</si>
  <si>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</si>
  <si>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</si>
  <si>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</si>
  <si>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</si>
  <si>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</si>
  <si>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</si>
  <si>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</si>
  <si>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</si>
  <si>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</si>
  <si>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</si>
  <si>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</si>
  <si>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</si>
  <si>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</si>
  <si>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</si>
  <si>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</si>
  <si>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</si>
  <si>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</si>
  <si>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</si>
  <si>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</si>
  <si>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</si>
  <si>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</si>
  <si>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</si>
  <si>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</si>
  <si>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</si>
  <si>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</si>
  <si>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</si>
  <si>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</si>
  <si>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</si>
  <si>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</si>
  <si>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</si>
  <si>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</si>
  <si>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</si>
  <si>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</si>
  <si>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</si>
  <si>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</si>
  <si>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</si>
  <si>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</si>
  <si>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</si>
  <si>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</si>
  <si>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</si>
  <si>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</si>
  <si>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</si>
  <si>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</si>
  <si>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</si>
  <si>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</si>
  <si>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</si>
  <si>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</si>
  <si>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</si>
  <si>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</si>
  <si>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</si>
  <si>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</si>
  <si>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</si>
  <si>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</si>
  <si>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</si>
  <si>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</si>
  <si>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</si>
  <si>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</si>
  <si>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</si>
  <si>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</si>
  <si>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</si>
  <si>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</si>
  <si>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</si>
  <si>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</si>
  <si>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</si>
  <si>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</si>
  <si>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</si>
  <si>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</si>
  <si>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</si>
  <si>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</si>
  <si>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</si>
  <si>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</si>
  <si>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</si>
  <si>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</si>
  <si>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</si>
  <si>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</si>
  <si>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</si>
  <si>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</si>
  <si>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</si>
  <si>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</si>
  <si>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</si>
  <si>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</si>
  <si>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</si>
  <si>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</si>
  <si>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</si>
  <si>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</si>
  <si>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</si>
  <si>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</si>
  <si>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</si>
  <si>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</si>
  <si>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</si>
  <si>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</si>
  <si>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</si>
  <si>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</si>
  <si>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</si>
  <si>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</si>
  <si>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</si>
  <si>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</si>
  <si>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</si>
  <si>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</si>
  <si>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</si>
  <si>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</si>
  <si>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</si>
  <si>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</si>
  <si>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</si>
  <si>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</si>
  <si>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</si>
  <si>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</si>
  <si>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</si>
  <si>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</si>
  <si>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</si>
  <si>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</si>
  <si>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</si>
  <si>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</si>
  <si>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</si>
  <si>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</si>
  <si>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</si>
  <si>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</si>
  <si>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</si>
  <si>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</si>
  <si>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</si>
  <si>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</si>
  <si>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</si>
  <si>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</si>
  <si>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</si>
  <si>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</si>
  <si>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</si>
  <si>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</si>
  <si>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</si>
  <si>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</si>
  <si>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</si>
  <si>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</si>
  <si>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</si>
  <si>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</si>
  <si>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</si>
  <si>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</si>
  <si>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</si>
  <si>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</si>
  <si>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</si>
  <si>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</si>
  <si>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</si>
  <si>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</si>
  <si>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</si>
  <si>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</si>
  <si>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</si>
  <si>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</si>
  <si>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</si>
  <si>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</si>
  <si>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</si>
  <si>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</si>
  <si>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</si>
  <si>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</si>
  <si>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</si>
  <si>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</si>
  <si>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</si>
  <si>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</si>
  <si>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</si>
  <si>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</si>
  <si>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</si>
  <si>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</si>
  <si>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</si>
  <si>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</si>
  <si>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</si>
  <si>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</si>
  <si>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</si>
  <si>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</si>
  <si>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</si>
  <si>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</si>
  <si>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</si>
  <si>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</si>
  <si>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</si>
  <si>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</si>
  <si>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</si>
  <si>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</si>
  <si>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</si>
  <si>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</si>
  <si>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</si>
  <si>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</si>
  <si>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</si>
  <si>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</si>
  <si>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</si>
  <si>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</si>
  <si>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</si>
  <si>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</si>
  <si>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</si>
  <si>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</si>
  <si>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</si>
  <si>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</si>
  <si>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</si>
  <si>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</si>
  <si>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</si>
  <si>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</si>
  <si>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</si>
  <si>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</si>
  <si>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</si>
  <si>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</si>
  <si>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</si>
  <si>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</si>
  <si>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</si>
  <si>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</si>
  <si>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</si>
  <si>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</si>
  <si>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</si>
  <si>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</si>
  <si>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</si>
  <si>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</si>
  <si>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</si>
  <si>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</si>
  <si>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</si>
  <si>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</si>
  <si>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</si>
  <si>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</si>
  <si>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</si>
  <si>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</si>
  <si>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</si>
  <si>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</si>
  <si>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</si>
  <si>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</si>
  <si>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</si>
  <si>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</si>
  <si>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</si>
  <si>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</si>
  <si>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</si>
  <si>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</si>
  <si>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</si>
  <si>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</si>
  <si>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</si>
  <si>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</si>
  <si>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</si>
  <si>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</si>
  <si>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</si>
  <si>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</si>
  <si>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</si>
  <si>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</si>
  <si>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</si>
  <si>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</si>
  <si>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</si>
  <si>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</si>
  <si>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</si>
  <si>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</si>
  <si>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</si>
  <si>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</si>
  <si>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</si>
  <si>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</si>
  <si>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</si>
  <si>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</si>
  <si>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</si>
  <si>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</si>
  <si>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</si>
  <si>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</si>
  <si>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</si>
  <si>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</si>
  <si>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</si>
  <si>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</si>
  <si>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</si>
  <si>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</si>
  <si>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</si>
  <si>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</si>
  <si>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</si>
  <si>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</si>
  <si>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</si>
  <si>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</si>
  <si>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</si>
  <si>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</si>
  <si>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</si>
  <si>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</si>
  <si>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</si>
  <si>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</si>
  <si>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</si>
  <si>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</si>
  <si>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</si>
  <si>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</si>
  <si>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</si>
  <si>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</si>
  <si>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</si>
  <si>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</si>
  <si>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</si>
  <si>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</si>
  <si>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</si>
  <si>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</si>
  <si>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</si>
  <si>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</si>
  <si>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</si>
  <si>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</si>
  <si>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</si>
  <si>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</si>
  <si>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</si>
  <si>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</si>
  <si>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</si>
  <si>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</si>
  <si>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</si>
  <si>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</si>
  <si>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</si>
  <si>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</si>
  <si>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</si>
  <si>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</si>
  <si>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</si>
  <si>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</si>
  <si>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</si>
  <si>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</si>
  <si>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</si>
  <si>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</si>
  <si>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</si>
  <si>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</si>
  <si>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</si>
  <si>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</si>
  <si>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</si>
  <si>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</si>
  <si>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</si>
  <si>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</si>
  <si>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</si>
  <si>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</si>
  <si>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</si>
  <si>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</si>
  <si>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</si>
  <si>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</si>
  <si>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</si>
  <si>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</si>
  <si>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</si>
  <si>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</si>
  <si>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</si>
  <si>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</si>
  <si>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</si>
  <si>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</si>
  <si>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</si>
  <si>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</si>
  <si>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</si>
  <si>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</si>
  <si>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</si>
  <si>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</si>
  <si>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</si>
  <si>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</si>
  <si>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</si>
  <si>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</si>
  <si>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</si>
  <si>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</si>
  <si>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</si>
  <si>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</si>
  <si>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</si>
  <si>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</si>
  <si>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</si>
  <si>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</si>
  <si>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</si>
  <si>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</si>
  <si>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</si>
  <si>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</si>
  <si>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</si>
  <si>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</si>
  <si>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</si>
  <si>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</si>
  <si>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</si>
  <si>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</si>
  <si>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</si>
  <si>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</si>
  <si>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</si>
  <si>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</si>
  <si>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</si>
  <si>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</si>
  <si>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</si>
  <si>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</si>
  <si>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</si>
  <si>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</si>
  <si>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</si>
  <si>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</si>
  <si>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</si>
  <si>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</si>
  <si>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</si>
  <si>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</si>
  <si>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</si>
  <si>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</si>
  <si>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</si>
  <si>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</si>
  <si>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</si>
  <si>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</si>
  <si>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</si>
  <si>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</si>
  <si>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</si>
  <si>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</si>
  <si>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</si>
  <si>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</si>
  <si>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</si>
  <si>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</si>
  <si>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</si>
  <si>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</si>
  <si>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</si>
  <si>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</si>
  <si>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</si>
  <si>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</si>
  <si>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</si>
  <si>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</si>
  <si>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</si>
  <si>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</si>
  <si>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</si>
  <si>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</si>
  <si>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</si>
  <si>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</si>
  <si>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</si>
  <si>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</si>
  <si>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</si>
  <si>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</si>
  <si>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</si>
  <si>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</si>
  <si>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</si>
  <si>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</si>
  <si>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</si>
  <si>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</si>
  <si>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</si>
  <si>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</si>
  <si>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</si>
  <si>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</si>
  <si>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</si>
  <si>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</si>
  <si>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</si>
  <si>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</si>
  <si>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</si>
  <si>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</si>
  <si>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</si>
  <si>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</si>
  <si>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</si>
  <si>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</si>
  <si>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</si>
  <si>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</si>
  <si>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</si>
  <si>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</si>
  <si>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</si>
  <si>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</si>
  <si>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</si>
  <si>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</si>
  <si>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</si>
  <si>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</si>
  <si>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</si>
  <si>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</si>
  <si>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</si>
  <si>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</si>
  <si>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</si>
  <si>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</si>
  <si>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</si>
  <si>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</si>
  <si>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</si>
  <si>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</si>
  <si>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</si>
  <si>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</si>
  <si>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</si>
  <si>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</si>
  <si>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</si>
  <si>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</si>
  <si>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</si>
  <si>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</si>
  <si>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</si>
  <si>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</si>
  <si>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</si>
  <si>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</si>
  <si>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</si>
  <si>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</si>
  <si>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</si>
  <si>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</si>
  <si>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</si>
  <si>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</si>
  <si>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</si>
  <si>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</si>
  <si>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</si>
  <si>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</si>
  <si>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</si>
  <si>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</si>
  <si>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</si>
  <si>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</si>
  <si>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</si>
  <si>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</si>
  <si>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</si>
  <si>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</si>
  <si>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</si>
  <si>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</si>
  <si>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</si>
  <si>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</si>
  <si>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</si>
  <si>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</si>
  <si>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</si>
  <si>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</si>
  <si>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</si>
  <si>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</si>
  <si>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</si>
  <si>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</si>
  <si>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</si>
  <si>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</si>
  <si>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</si>
  <si>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</si>
  <si>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</si>
  <si>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</si>
  <si>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</si>
  <si>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</si>
  <si>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</si>
  <si>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</si>
  <si>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</si>
  <si>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</si>
  <si>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</si>
  <si>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</si>
  <si>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</si>
  <si>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</si>
  <si>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</si>
  <si>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</si>
  <si>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</si>
  <si>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</si>
  <si>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</si>
  <si>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</si>
  <si>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</si>
  <si>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</si>
  <si>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</si>
  <si>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</si>
  <si>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</si>
  <si>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</si>
  <si>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</si>
  <si>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</si>
  <si>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</si>
  <si>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</si>
  <si>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</si>
  <si>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</si>
  <si>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</si>
  <si>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</si>
  <si>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</si>
  <si>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</si>
  <si>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</si>
  <si>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</si>
  <si>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</si>
  <si>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</si>
  <si>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</si>
  <si>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</si>
  <si>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</si>
  <si>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</si>
  <si>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</si>
  <si>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</si>
  <si>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</si>
  <si>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</si>
  <si>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</si>
  <si>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</si>
  <si>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</si>
  <si>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</si>
  <si>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</si>
  <si>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</si>
  <si>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</si>
  <si>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</si>
  <si>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</si>
  <si>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</si>
  <si>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</si>
  <si>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</si>
  <si>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</si>
  <si>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</si>
  <si>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</si>
  <si>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</si>
  <si>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</si>
  <si>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</si>
  <si>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</si>
  <si>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</si>
  <si>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</si>
  <si>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</si>
  <si>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</si>
  <si>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</si>
  <si>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</si>
  <si>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</si>
  <si>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</si>
  <si>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</si>
  <si>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</si>
  <si>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</si>
  <si>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</si>
  <si>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</si>
  <si>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</si>
  <si>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</si>
  <si>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</si>
  <si>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</si>
  <si>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</si>
  <si>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</si>
  <si>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</si>
  <si>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</si>
  <si>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</si>
  <si>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</si>
  <si>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</si>
  <si>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</si>
  <si>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</si>
  <si>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</si>
  <si>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</si>
  <si>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</si>
  <si>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</si>
  <si>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</si>
  <si>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</si>
  <si>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</si>
  <si>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</si>
  <si>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</si>
  <si>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</si>
  <si>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</si>
  <si>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</si>
  <si>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</si>
  <si>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</si>
  <si>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</si>
  <si>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</si>
  <si>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</si>
  <si>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</si>
  <si>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</si>
  <si>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</si>
  <si>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</si>
  <si>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</si>
  <si>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</si>
  <si>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</si>
  <si>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</si>
  <si>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</si>
  <si>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</si>
  <si>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</si>
  <si>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</si>
  <si>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</si>
  <si>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</si>
  <si>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</si>
  <si>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</si>
  <si>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</si>
  <si>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</si>
  <si>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</si>
  <si>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</si>
  <si>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</si>
  <si>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</si>
  <si>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</si>
  <si>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</si>
  <si>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</si>
  <si>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</si>
  <si>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</si>
  <si>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</si>
  <si>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</si>
  <si>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</si>
  <si>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</si>
  <si>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</si>
  <si>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</si>
  <si>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</si>
  <si>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</si>
  <si>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</si>
  <si>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</si>
  <si>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</si>
  <si>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</si>
  <si>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</si>
  <si>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</si>
  <si>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</si>
  <si>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</si>
  <si>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</si>
  <si>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</si>
  <si>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</si>
  <si>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</si>
  <si>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</si>
  <si>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</si>
  <si>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</si>
  <si>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</si>
  <si>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</si>
  <si>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</si>
  <si>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</si>
  <si>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</si>
  <si>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</si>
  <si>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</si>
  <si>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</si>
  <si>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</si>
  <si>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</si>
  <si>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</si>
  <si>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</si>
  <si>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</si>
  <si>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</si>
  <si>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</si>
  <si>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</si>
  <si>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</si>
  <si>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</si>
  <si>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</si>
  <si>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</si>
  <si>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</si>
  <si>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</si>
  <si>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</si>
  <si>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</si>
  <si>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</si>
  <si>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</si>
  <si>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</si>
  <si>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</si>
  <si>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</si>
  <si>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</si>
  <si>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</si>
  <si>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</si>
  <si>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</si>
  <si>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</si>
  <si>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</si>
  <si>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</si>
  <si>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</si>
  <si>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</si>
  <si>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</si>
  <si>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</si>
  <si>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</si>
  <si>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</si>
  <si>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</si>
  <si>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</si>
  <si>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</si>
  <si>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</si>
  <si>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</si>
  <si>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</si>
  <si>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</si>
  <si>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</si>
  <si>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</si>
  <si>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</si>
  <si>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</si>
  <si>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</si>
  <si>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</si>
  <si>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</si>
  <si>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</si>
  <si>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</si>
  <si>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</si>
  <si>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</si>
  <si>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</si>
  <si>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</si>
  <si>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</si>
  <si>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</si>
  <si>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</si>
  <si>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</si>
  <si>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</si>
  <si>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</si>
  <si>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</si>
  <si>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</si>
  <si>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</si>
  <si>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</si>
  <si>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</si>
  <si>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</si>
  <si>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</si>
  <si>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</si>
  <si>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</si>
  <si>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</si>
  <si>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</si>
  <si>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</si>
  <si>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</si>
  <si>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</si>
  <si>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</si>
  <si>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</si>
  <si>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</si>
  <si>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</si>
  <si>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</si>
  <si>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</si>
  <si>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</si>
  <si>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</si>
  <si>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</si>
  <si>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</si>
  <si>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</si>
  <si>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</si>
  <si>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</si>
  <si>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</si>
  <si>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</si>
  <si>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</si>
  <si>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</si>
  <si>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</si>
  <si>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</si>
  <si>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</si>
  <si>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</si>
  <si>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</si>
  <si>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</si>
  <si>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</si>
  <si>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</si>
  <si>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</si>
  <si>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</si>
  <si>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</si>
  <si>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</si>
  <si>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</si>
  <si>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</si>
  <si>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</si>
  <si>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</si>
  <si>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</si>
  <si>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</si>
  <si>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</si>
  <si>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</si>
  <si>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</si>
  <si>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</si>
  <si>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</si>
  <si>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</si>
  <si>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</si>
  <si>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</si>
  <si>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</si>
  <si>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</si>
  <si>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</si>
  <si>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</si>
  <si>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</si>
  <si>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</si>
  <si>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</si>
  <si>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</si>
  <si>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</si>
  <si>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</si>
  <si>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</si>
  <si>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</si>
  <si>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</si>
  <si>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</si>
  <si>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</si>
  <si>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</si>
  <si>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</si>
  <si>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</si>
  <si>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</si>
  <si>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</si>
  <si>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</si>
  <si>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</si>
  <si>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</si>
  <si>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</si>
  <si>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</si>
  <si>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</si>
  <si>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</si>
  <si>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</si>
  <si>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</si>
  <si>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</si>
  <si>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</si>
  <si>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</si>
  <si>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</si>
  <si>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</si>
  <si>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</si>
  <si>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</si>
  <si>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</si>
  <si>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</si>
  <si>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</si>
  <si>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</si>
  <si>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</si>
  <si>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</si>
  <si>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</si>
  <si>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</si>
  <si>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</si>
  <si>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</si>
  <si>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</si>
  <si>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</si>
  <si>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</si>
  <si>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</si>
  <si>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</si>
  <si>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</si>
  <si>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</si>
  <si>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</si>
  <si>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</si>
  <si>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</si>
  <si>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</si>
  <si>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</si>
  <si>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</si>
  <si>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</si>
  <si>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</si>
  <si>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</si>
  <si>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</si>
  <si>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</si>
  <si>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</si>
  <si>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</si>
  <si>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</si>
  <si>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</si>
  <si>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</si>
  <si>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</si>
  <si>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</si>
  <si>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</si>
  <si>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</si>
  <si>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</si>
  <si>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</si>
  <si>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</si>
  <si>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</si>
  <si>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</si>
  <si>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</si>
  <si>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</si>
  <si>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</si>
  <si>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</si>
  <si>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</si>
  <si>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</si>
  <si>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</si>
  <si>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</si>
  <si>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</si>
  <si>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</si>
  <si>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</si>
  <si>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</si>
  <si>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</si>
  <si>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</si>
  <si>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</si>
  <si>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</si>
  <si>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</si>
  <si>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</si>
  <si>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</si>
  <si>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</si>
  <si>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</si>
  <si>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</si>
  <si>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</si>
  <si>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</si>
  <si>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</si>
  <si>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</si>
  <si>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</si>
  <si>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</si>
  <si>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</si>
  <si>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</si>
  <si>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</si>
  <si>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</si>
  <si>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</si>
  <si>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</si>
  <si>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</si>
  <si>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</si>
  <si>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</si>
  <si>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</si>
  <si>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</si>
  <si>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</si>
  <si>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</si>
  <si>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</si>
  <si>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</si>
  <si>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</si>
  <si>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</si>
  <si>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</si>
  <si>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</si>
  <si>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</si>
  <si>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</si>
  <si>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</si>
  <si>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</si>
  <si>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</si>
  <si>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</si>
  <si>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</si>
  <si>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</si>
  <si>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</si>
  <si>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</si>
  <si>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</si>
  <si>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</si>
  <si>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</si>
  <si>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</si>
  <si>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</si>
  <si>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</si>
  <si>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</si>
  <si>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</si>
  <si>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</si>
  <si>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</si>
  <si>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</si>
  <si>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</si>
  <si>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</si>
  <si>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</si>
  <si>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</si>
  <si>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</si>
  <si>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</si>
  <si>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</si>
  <si>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</si>
  <si>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</si>
  <si>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</si>
  <si>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</si>
  <si>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</si>
  <si>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</si>
  <si>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</si>
  <si>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</si>
  <si>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</si>
  <si>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</si>
  <si>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</si>
  <si>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</si>
  <si>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</si>
  <si>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</si>
  <si>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</si>
  <si>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</si>
  <si>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</si>
  <si>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</si>
  <si>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</si>
  <si>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</si>
  <si>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</si>
  <si>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</si>
  <si>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</si>
  <si>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</si>
  <si>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</si>
  <si>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</si>
  <si>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</si>
  <si>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</si>
  <si>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</si>
  <si>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</si>
  <si>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</si>
  <si>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</si>
  <si>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</si>
  <si>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</si>
  <si>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</si>
  <si>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</si>
  <si>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</si>
  <si>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</si>
  <si>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</si>
  <si>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</si>
  <si>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</si>
  <si>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</si>
  <si>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</si>
  <si>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</si>
  <si>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</si>
  <si>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</si>
  <si>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</si>
  <si>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</si>
  <si>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</si>
  <si>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</si>
  <si>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</si>
  <si>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</si>
  <si>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</si>
  <si>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</si>
  <si>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</si>
  <si>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</si>
  <si>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</si>
  <si>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</si>
  <si>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</si>
  <si>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</si>
  <si>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</si>
  <si>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</si>
  <si>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</si>
  <si>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</si>
  <si>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</si>
  <si>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</si>
  <si>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</si>
  <si>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</si>
  <si>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</si>
  <si>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</si>
  <si>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</si>
  <si>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</si>
  <si>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</si>
  <si>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</si>
  <si>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</si>
  <si>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</si>
  <si>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</si>
  <si>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</si>
  <si>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</si>
  <si>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</si>
  <si>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</si>
  <si>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</si>
  <si>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</si>
  <si>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</si>
  <si>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</si>
  <si>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</si>
  <si>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</si>
  <si>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</si>
  <si>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</si>
  <si>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</si>
  <si>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</si>
  <si>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</si>
  <si>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</si>
  <si>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</si>
  <si>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</si>
  <si>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</si>
  <si>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</si>
  <si>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</si>
  <si>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</si>
  <si>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</si>
  <si>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</si>
  <si>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</si>
  <si>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</si>
  <si>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</si>
  <si>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</si>
  <si>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</si>
  <si>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</si>
  <si>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</si>
  <si>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</si>
  <si>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</si>
  <si>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</si>
  <si>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</si>
  <si>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</si>
  <si>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</si>
  <si>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</si>
  <si>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</si>
  <si>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</si>
  <si>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</si>
  <si>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</si>
  <si>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</si>
  <si>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</si>
  <si>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</si>
  <si>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</si>
  <si>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</si>
  <si>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</si>
  <si>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</si>
  <si>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</si>
  <si>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</si>
  <si>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</si>
  <si>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</si>
  <si>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</si>
  <si>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</si>
  <si>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</si>
  <si>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</si>
  <si>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</si>
  <si>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</si>
  <si>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</si>
  <si>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</si>
  <si>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</si>
  <si>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</si>
  <si>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</si>
  <si>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</si>
  <si>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</si>
  <si>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</si>
  <si>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</si>
  <si>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</si>
  <si>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</si>
  <si>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</si>
  <si>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</si>
  <si>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</si>
  <si>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</si>
  <si>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</si>
  <si>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</si>
  <si>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</si>
  <si>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</si>
  <si>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</si>
  <si>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</si>
  <si>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</si>
  <si>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</si>
  <si>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</si>
  <si>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</si>
  <si>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</si>
  <si>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</si>
  <si>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</si>
  <si>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</si>
  <si>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</si>
  <si>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</si>
  <si>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</si>
  <si>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</si>
  <si>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</si>
  <si>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</si>
  <si>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</si>
  <si>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</si>
  <si>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</si>
  <si>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</si>
  <si>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</si>
  <si>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</si>
  <si>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</si>
  <si>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</si>
  <si>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</si>
  <si>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</si>
  <si>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</si>
  <si>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</si>
  <si>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</si>
  <si>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</si>
  <si>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</si>
  <si>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</si>
  <si>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</si>
  <si>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</si>
  <si>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</si>
  <si>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</si>
  <si>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</si>
  <si>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</si>
  <si>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</si>
  <si>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</si>
  <si>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</si>
  <si>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</si>
  <si>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</si>
  <si>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</si>
  <si>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</si>
  <si>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</si>
  <si>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</si>
  <si>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</si>
  <si>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</si>
  <si>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</si>
  <si>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</si>
  <si>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</si>
  <si>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</si>
  <si>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</si>
  <si>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</si>
  <si>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</si>
  <si>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</si>
  <si>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</si>
  <si>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</si>
  <si>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</si>
  <si>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</si>
  <si>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</si>
  <si>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</si>
  <si>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</si>
  <si>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</si>
  <si>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</si>
  <si>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</si>
  <si>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</si>
  <si>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</si>
  <si>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</si>
  <si>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</si>
  <si>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</si>
  <si>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</si>
  <si>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</si>
  <si>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</si>
  <si>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</si>
  <si>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</si>
  <si>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</si>
  <si>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</si>
  <si>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</si>
  <si>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</si>
  <si>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</si>
  <si>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</si>
  <si>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</si>
  <si>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</si>
  <si>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</si>
  <si>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</si>
  <si>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</si>
  <si>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</si>
  <si>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</si>
  <si>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</si>
  <si>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</si>
  <si>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</si>
  <si>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</si>
  <si>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</si>
  <si>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</si>
  <si>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</si>
  <si>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</si>
  <si>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</si>
  <si>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</si>
  <si>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</si>
  <si>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</si>
  <si>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</si>
  <si>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</si>
  <si>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</si>
  <si>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</si>
  <si>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</si>
  <si>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</si>
  <si>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</si>
  <si>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</si>
  <si>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</si>
  <si>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</si>
  <si>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</si>
  <si>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</si>
  <si>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</si>
  <si>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</si>
  <si>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</si>
  <si>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</si>
  <si>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</si>
  <si>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</si>
  <si>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</si>
  <si>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</si>
  <si>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</si>
  <si>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</si>
  <si>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</si>
  <si>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</si>
  <si>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</si>
  <si>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</si>
  <si>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</si>
  <si>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</si>
  <si>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</si>
  <si>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</si>
  <si>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</si>
  <si>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</si>
  <si>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</si>
  <si>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</si>
  <si>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</si>
  <si>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</si>
  <si>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</si>
  <si>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</si>
  <si>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</si>
  <si>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</si>
  <si>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</si>
  <si>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</si>
  <si>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</si>
  <si>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</si>
  <si>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</si>
  <si>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</si>
  <si>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</si>
  <si>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</si>
  <si>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</si>
  <si>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</si>
  <si>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</si>
  <si>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</si>
  <si>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</si>
  <si>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</si>
  <si>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</si>
  <si>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</si>
  <si>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</si>
  <si>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</si>
  <si>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</si>
  <si>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</si>
  <si>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</si>
  <si>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</si>
  <si>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</si>
  <si>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</si>
  <si>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</si>
  <si>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</si>
  <si>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</si>
  <si>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</si>
  <si>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</si>
  <si>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</si>
  <si>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</si>
  <si>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</si>
  <si>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</si>
  <si>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</si>
  <si>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</si>
  <si>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</si>
  <si>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</si>
  <si>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</si>
  <si>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</si>
  <si>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</si>
  <si>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</si>
  <si>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</si>
  <si>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</si>
  <si>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</si>
  <si>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</si>
  <si>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</si>
  <si>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</si>
  <si>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</si>
  <si>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</si>
  <si>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</si>
  <si>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</si>
  <si>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</si>
  <si>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</si>
  <si>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</si>
  <si>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</si>
  <si>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</si>
  <si>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</si>
  <si>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</si>
  <si>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</si>
  <si>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</si>
  <si>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</si>
  <si>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</si>
  <si>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</si>
  <si>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</si>
  <si>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</si>
  <si>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</si>
  <si>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</si>
  <si>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</si>
  <si>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</si>
  <si>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</si>
  <si>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</si>
  <si>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</si>
  <si>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</si>
  <si>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</si>
  <si>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</si>
  <si>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</si>
  <si>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</si>
  <si>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</si>
  <si>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</si>
  <si>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</si>
  <si>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</si>
  <si>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</si>
  <si>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</si>
  <si>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</si>
  <si>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</si>
  <si>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</si>
  <si>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</si>
  <si>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</si>
  <si>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</si>
  <si>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</si>
  <si>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</si>
  <si>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</si>
  <si>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</si>
  <si>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</si>
  <si>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</si>
  <si>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</si>
  <si>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</si>
  <si>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</si>
  <si>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</si>
  <si>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</si>
  <si>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</si>
  <si>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</si>
  <si>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</si>
  <si>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</si>
  <si>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</si>
  <si>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</si>
  <si>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</si>
  <si>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</si>
  <si>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</si>
  <si>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</si>
  <si>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</si>
  <si>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</si>
  <si>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</si>
  <si>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</si>
  <si>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</si>
  <si>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</si>
  <si>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</si>
  <si>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</si>
  <si>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</si>
  <si>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</si>
  <si>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</si>
  <si>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</si>
  <si>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</si>
  <si>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</si>
  <si>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</si>
  <si>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</si>
  <si>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</si>
  <si>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</si>
  <si>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</si>
  <si>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</si>
  <si>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</si>
  <si>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</si>
  <si>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</si>
  <si>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</si>
  <si>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</si>
  <si>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</si>
  <si>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</si>
  <si>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</si>
  <si>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</si>
  <si>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</si>
  <si>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</si>
  <si>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</si>
  <si>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</si>
  <si>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</si>
  <si>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</si>
  <si>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</si>
  <si>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</si>
  <si>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</si>
  <si>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</si>
  <si>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</si>
  <si>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</si>
  <si>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</si>
  <si>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</si>
  <si>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</si>
  <si>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</si>
  <si>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</si>
  <si>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</si>
  <si>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</si>
  <si>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</si>
  <si>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</si>
  <si>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</si>
  <si>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</si>
  <si>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</si>
  <si>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</si>
  <si>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</si>
  <si>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</si>
  <si>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</si>
  <si>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</si>
  <si>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</si>
  <si>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</si>
  <si>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</si>
  <si>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</si>
  <si>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</si>
  <si>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</si>
  <si>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</si>
  <si>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</si>
  <si>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</si>
  <si>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</si>
  <si>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</si>
  <si>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</si>
  <si>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</si>
  <si>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</si>
  <si>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</si>
  <si>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</si>
  <si>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</si>
  <si>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</si>
  <si>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</si>
  <si>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</si>
  <si>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</si>
  <si>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</si>
  <si>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</si>
  <si>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</si>
  <si>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</si>
  <si>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</si>
  <si>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</si>
  <si>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</si>
  <si>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</si>
  <si>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</si>
  <si>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</si>
  <si>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</si>
  <si>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</si>
  <si>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</si>
  <si>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</si>
  <si>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</si>
  <si>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</si>
  <si>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</si>
  <si>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</si>
  <si>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</si>
  <si>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</si>
  <si>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</si>
  <si>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</si>
  <si>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</si>
  <si>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</si>
  <si>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</si>
  <si>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</si>
  <si>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</si>
  <si>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</si>
  <si>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</si>
  <si>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</si>
  <si>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</si>
  <si>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</si>
  <si>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</si>
  <si>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</si>
  <si>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</si>
  <si>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</si>
  <si>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</si>
  <si>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</si>
  <si>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</si>
  <si>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</si>
  <si>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</si>
  <si>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</si>
  <si>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</si>
  <si>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</si>
  <si>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</si>
  <si>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</si>
  <si>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</si>
  <si>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</si>
  <si>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</si>
  <si>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</si>
  <si>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</si>
  <si>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</si>
  <si>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</si>
  <si>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</si>
  <si>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</si>
  <si>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</si>
  <si>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</si>
  <si>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</si>
  <si>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</si>
  <si>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</si>
  <si>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</si>
  <si>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</si>
  <si>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</si>
  <si>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</si>
  <si>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</si>
  <si>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</si>
  <si>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</si>
  <si>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</si>
  <si>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</si>
  <si>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</si>
  <si>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</si>
  <si>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</si>
  <si>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</si>
  <si>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</si>
  <si>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</si>
  <si>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</si>
  <si>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</si>
  <si>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</si>
  <si>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</si>
  <si>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</si>
  <si>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</si>
  <si>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</si>
  <si>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</si>
  <si>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</si>
  <si>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</si>
  <si>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</si>
  <si>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</si>
  <si>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</si>
  <si>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</si>
  <si>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</si>
  <si>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</si>
  <si>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</si>
  <si>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</si>
  <si>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</si>
  <si>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</si>
  <si>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</si>
  <si>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</si>
  <si>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</si>
  <si>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</si>
  <si>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</si>
  <si>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</si>
  <si>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</si>
  <si>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</si>
  <si>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</si>
  <si>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</si>
  <si>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</si>
  <si>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</si>
  <si>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</si>
  <si>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</si>
  <si>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</si>
  <si>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</si>
  <si>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</si>
  <si>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</si>
  <si>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</si>
  <si>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</si>
  <si>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</si>
  <si>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</si>
  <si>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</si>
  <si>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</si>
  <si>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</si>
  <si>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</si>
  <si>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</si>
  <si>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</si>
  <si>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</si>
  <si>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</si>
  <si>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</si>
  <si>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</si>
  <si>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</si>
  <si>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</si>
  <si>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</si>
  <si>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</si>
  <si>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</si>
  <si>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</si>
  <si>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</si>
  <si>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</si>
  <si>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</si>
  <si>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</si>
  <si>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</si>
  <si>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</si>
  <si>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</si>
  <si>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</si>
  <si>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</si>
  <si>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</si>
  <si>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</si>
  <si>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</si>
  <si>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</si>
  <si>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</si>
  <si>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</si>
  <si>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</si>
  <si>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</si>
  <si>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</si>
  <si>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</si>
  <si>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</si>
  <si>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</si>
  <si>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</si>
  <si>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</si>
  <si>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</si>
  <si>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</si>
  <si>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</si>
  <si>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</si>
  <si>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</si>
  <si>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</si>
  <si>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</si>
  <si>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</si>
  <si>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</si>
  <si>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</si>
  <si>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</si>
  <si>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</si>
  <si>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</si>
  <si>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</si>
  <si>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</si>
  <si>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</si>
  <si>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</si>
  <si>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</si>
  <si>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</si>
  <si>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</si>
  <si>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</si>
  <si>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</si>
  <si>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</si>
  <si>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</si>
  <si>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</si>
  <si>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</si>
  <si>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</si>
  <si>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</si>
  <si>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</si>
  <si>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</si>
  <si>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</si>
  <si>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</si>
  <si>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</si>
  <si>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</si>
  <si>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</si>
  <si>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</si>
  <si>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</si>
  <si>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</si>
  <si>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</si>
  <si>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</si>
  <si>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</si>
  <si>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</si>
  <si>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</si>
  <si>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</si>
  <si>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</si>
  <si>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</si>
  <si>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</si>
  <si>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</si>
  <si>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</si>
  <si>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</si>
  <si>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</si>
  <si>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</si>
  <si>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</si>
  <si>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</si>
  <si>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</si>
  <si>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</si>
  <si>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</si>
  <si>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</si>
  <si>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</si>
  <si>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</si>
  <si>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</si>
  <si>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</si>
  <si>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</si>
  <si>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</si>
  <si>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</si>
  <si>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</si>
  <si>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</si>
  <si>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</si>
  <si>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</si>
  <si>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</si>
  <si>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</si>
  <si>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</si>
  <si>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</si>
  <si>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</si>
  <si>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</si>
  <si>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</si>
  <si>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</si>
  <si>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</si>
  <si>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</si>
  <si>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</si>
  <si>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</si>
  <si>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</si>
  <si>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</si>
  <si>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</si>
  <si>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</si>
  <si>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</si>
  <si>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</si>
  <si>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</si>
  <si>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</si>
  <si>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</si>
  <si>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</si>
  <si>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</si>
  <si>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</si>
  <si>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</si>
  <si>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</si>
  <si>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</si>
  <si>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</si>
  <si>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</si>
  <si>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</si>
  <si>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</si>
  <si>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</si>
  <si>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</si>
  <si>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</si>
  <si>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</si>
  <si>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</si>
  <si>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</si>
  <si>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</si>
  <si>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</si>
  <si>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</si>
  <si>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</si>
  <si>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</si>
  <si>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</si>
  <si>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</si>
  <si>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</si>
  <si>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</si>
  <si>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</si>
  <si>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</si>
  <si>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</si>
  <si>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</si>
  <si>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</si>
  <si>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</si>
  <si>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</si>
  <si>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</si>
  <si>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</si>
  <si>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</si>
  <si>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</si>
  <si>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</si>
  <si>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</si>
  <si>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</si>
  <si>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</si>
  <si>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</si>
  <si>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</si>
  <si>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</si>
  <si>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</si>
  <si>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</si>
  <si>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</si>
  <si>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</si>
  <si>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</si>
  <si>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</si>
  <si>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</si>
  <si>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</si>
  <si>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</si>
  <si>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</si>
  <si>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</si>
  <si>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</si>
  <si>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</si>
  <si>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</si>
  <si>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</si>
  <si>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</si>
  <si>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</si>
  <si>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</si>
  <si>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</si>
  <si>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</si>
  <si>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</si>
  <si>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</si>
  <si>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</si>
  <si>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</si>
  <si>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</si>
  <si>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</si>
  <si>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</si>
  <si>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</si>
  <si>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</si>
  <si>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</si>
  <si>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</si>
  <si>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</si>
  <si>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</si>
  <si>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</si>
  <si>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</si>
  <si>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</si>
  <si>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</si>
  <si>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</si>
  <si>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</si>
  <si>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</si>
  <si>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</si>
  <si>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</si>
  <si>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</si>
  <si>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</si>
  <si>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</si>
  <si>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</si>
  <si>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</si>
  <si>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</si>
  <si>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</si>
  <si>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</si>
  <si>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</si>
  <si>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</si>
  <si>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</si>
  <si>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</si>
  <si>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</si>
  <si>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</si>
  <si>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</si>
  <si>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</si>
  <si>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</si>
  <si>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</si>
  <si>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</si>
  <si>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</si>
  <si>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</si>
  <si>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</si>
  <si>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</si>
  <si>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</si>
  <si>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</si>
  <si>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</si>
  <si>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</si>
  <si>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</si>
  <si>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</si>
  <si>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</si>
  <si>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</si>
  <si>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</si>
  <si>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</si>
  <si>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</si>
  <si>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</si>
  <si>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</si>
  <si>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</si>
  <si>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</si>
  <si>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</si>
  <si>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</si>
  <si>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</si>
  <si>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</si>
  <si>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</si>
  <si>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</si>
  <si>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</si>
  <si>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</si>
  <si>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</si>
  <si>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</si>
  <si>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</si>
  <si>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</si>
  <si>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</si>
  <si>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</si>
  <si>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</si>
  <si>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</si>
  <si>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</si>
  <si>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</si>
  <si>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</si>
  <si>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</si>
  <si>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</si>
  <si>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</si>
  <si>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</si>
  <si>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</si>
  <si>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</si>
  <si>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</si>
  <si>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</si>
  <si>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</si>
  <si>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</si>
  <si>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</si>
  <si>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</si>
  <si>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</si>
  <si>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</si>
  <si>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</si>
  <si>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</si>
  <si>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</si>
  <si>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</si>
  <si>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</si>
  <si>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</si>
  <si>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</si>
  <si>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</si>
  <si>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</si>
  <si>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</si>
  <si>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</si>
  <si>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</si>
  <si>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</si>
  <si>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</si>
  <si>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</si>
  <si>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</si>
  <si>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</si>
  <si>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</si>
  <si>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</si>
  <si>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</si>
  <si>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</si>
  <si>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</si>
  <si>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</si>
  <si>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</si>
  <si>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</si>
  <si>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</si>
  <si>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</si>
  <si>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</si>
  <si>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</si>
  <si>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</si>
  <si>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</si>
  <si>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</si>
  <si>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</si>
  <si>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</si>
  <si>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</si>
  <si>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</si>
  <si>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</si>
  <si>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</si>
  <si>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</si>
  <si>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</si>
  <si>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</si>
  <si>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</si>
  <si>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</si>
  <si>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</si>
  <si>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</si>
  <si>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</si>
  <si>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</si>
  <si>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</si>
  <si>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</si>
  <si>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</si>
  <si>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</si>
  <si>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</si>
  <si>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</si>
  <si>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</si>
  <si>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</si>
  <si>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</si>
  <si>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</si>
  <si>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</si>
  <si>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</si>
  <si>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</si>
  <si>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</si>
  <si>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</si>
  <si>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</si>
  <si>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</si>
  <si>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</si>
  <si>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</si>
  <si>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</si>
  <si>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</si>
  <si>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</si>
  <si>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</si>
  <si>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</si>
  <si>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</si>
  <si>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</si>
  <si>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</si>
  <si>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</si>
  <si>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</si>
  <si>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</si>
  <si>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</si>
  <si>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</si>
  <si>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</si>
  <si>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</si>
  <si>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</si>
  <si>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</si>
  <si>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</si>
  <si>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</si>
  <si>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</si>
  <si>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</si>
  <si>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</si>
  <si>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</si>
  <si>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</si>
  <si>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</si>
  <si>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</si>
  <si>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</si>
  <si>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</si>
  <si>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</si>
  <si>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</si>
  <si>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</si>
  <si>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</si>
  <si>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</si>
  <si>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</si>
  <si>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</si>
  <si>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</si>
  <si>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</si>
  <si>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</si>
  <si>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</si>
  <si>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</si>
  <si>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</si>
  <si>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</si>
  <si>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</si>
  <si>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</si>
  <si>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</si>
  <si>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</si>
  <si>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</si>
  <si>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</si>
  <si>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</si>
  <si>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</si>
  <si>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</si>
  <si>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</si>
  <si>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</si>
  <si>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</si>
  <si>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</si>
  <si>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</si>
  <si>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</si>
  <si>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</si>
  <si>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</si>
  <si>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</si>
  <si>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</si>
  <si>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</si>
  <si>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</si>
  <si>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</si>
  <si>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</si>
  <si>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</si>
  <si>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</si>
  <si>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</si>
  <si>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</si>
  <si>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</si>
  <si>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</si>
  <si>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</si>
  <si>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</si>
  <si>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</si>
  <si>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</si>
  <si>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</si>
  <si>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</si>
  <si>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</si>
  <si>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</si>
  <si>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</si>
  <si>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</si>
  <si>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</si>
  <si>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</si>
  <si>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</si>
  <si>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</si>
  <si>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</si>
  <si>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</si>
  <si>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</si>
  <si>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</si>
  <si>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</si>
  <si>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</si>
  <si>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</si>
  <si>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</si>
  <si>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</si>
  <si>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</si>
  <si>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</si>
  <si>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</si>
  <si>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</si>
  <si>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</si>
  <si>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</si>
  <si>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</si>
  <si>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</si>
  <si>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</si>
  <si>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</si>
  <si>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</si>
  <si>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</si>
  <si>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</si>
  <si>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</si>
  <si>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</si>
  <si>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</si>
  <si>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</si>
  <si>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</si>
  <si>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</si>
  <si>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</si>
  <si>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</si>
  <si>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</si>
  <si>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</si>
  <si>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</si>
  <si>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</si>
  <si>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</si>
  <si>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</si>
  <si>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</si>
  <si>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</si>
  <si>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</si>
  <si>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</si>
  <si>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</si>
  <si>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</si>
  <si>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</si>
  <si>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</si>
  <si>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</si>
  <si>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</si>
  <si>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</si>
  <si>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</si>
  <si>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</si>
  <si>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</si>
  <si>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</si>
  <si>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</si>
  <si>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</si>
  <si>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</si>
  <si>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</si>
  <si>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</si>
  <si>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</si>
  <si>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</si>
  <si>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</si>
  <si>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</si>
  <si>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</si>
  <si>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</si>
  <si>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</si>
  <si>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</si>
  <si>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</si>
  <si>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</si>
  <si>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</si>
  <si>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</si>
  <si>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</si>
  <si>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</si>
  <si>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</si>
  <si>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</si>
  <si>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</si>
  <si>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</si>
  <si>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</si>
  <si>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</si>
  <si>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</si>
  <si>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</si>
  <si>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</si>
  <si>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</si>
  <si>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</si>
  <si>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</si>
  <si>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</si>
  <si>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</si>
  <si>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</si>
  <si>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</si>
  <si>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</si>
  <si>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</si>
  <si>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</si>
  <si>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</si>
  <si>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</si>
  <si>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</si>
  <si>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</si>
  <si>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</si>
  <si>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</si>
  <si>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</si>
  <si>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</si>
  <si>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</si>
  <si>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</si>
  <si>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</si>
  <si>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</si>
  <si>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</si>
  <si>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</si>
  <si>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</si>
  <si>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</si>
  <si>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</si>
  <si>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</si>
  <si>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</si>
  <si>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</si>
  <si>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</si>
  <si>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</si>
  <si>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</si>
  <si>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</si>
  <si>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</si>
  <si>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</si>
  <si>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</si>
  <si>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</si>
  <si>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</si>
  <si>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</si>
  <si>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</si>
  <si>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</si>
  <si>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</si>
  <si>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</si>
  <si>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</si>
  <si>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</si>
  <si>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</si>
  <si>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</si>
  <si>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</si>
  <si>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</si>
  <si>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</si>
  <si>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</si>
  <si>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</si>
  <si>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</si>
  <si>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</si>
  <si>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</si>
  <si>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</si>
  <si>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</si>
  <si>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</si>
  <si>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</si>
  <si>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</si>
  <si>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</si>
  <si>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</si>
  <si>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</si>
  <si>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</si>
  <si>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</si>
  <si>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</si>
  <si>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</si>
  <si>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</si>
  <si>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</si>
  <si>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</si>
  <si>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</si>
  <si>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</si>
  <si>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</si>
  <si>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</si>
  <si>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</si>
  <si>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</si>
  <si>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</si>
  <si>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</si>
  <si>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</si>
  <si>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</si>
  <si>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</si>
  <si>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</si>
  <si>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</si>
  <si>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</si>
  <si>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</si>
  <si>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</si>
  <si>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</si>
  <si>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</si>
  <si>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</si>
  <si>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</si>
  <si>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</si>
  <si>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</si>
  <si>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</si>
  <si>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</si>
  <si>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</si>
  <si>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</si>
  <si>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</si>
  <si>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</si>
  <si>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</si>
  <si>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</si>
  <si>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</si>
  <si>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</si>
  <si>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</si>
  <si>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</si>
  <si>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</si>
  <si>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</si>
  <si>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</si>
  <si>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</si>
  <si>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</si>
  <si>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</si>
  <si>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</si>
  <si>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</si>
  <si>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</si>
  <si>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</si>
  <si>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</si>
  <si>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</si>
  <si>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</si>
  <si>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</si>
  <si>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</si>
  <si>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</si>
  <si>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</si>
  <si>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</si>
  <si>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</si>
  <si>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</si>
  <si>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</si>
  <si>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</si>
  <si>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</si>
  <si>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</si>
  <si>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</si>
  <si>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</si>
  <si>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</si>
  <si>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</si>
  <si>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</si>
  <si>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</si>
  <si>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</si>
  <si>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</si>
  <si>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</si>
  <si>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</si>
  <si>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</si>
  <si>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</si>
  <si>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</si>
  <si>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</si>
  <si>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</si>
  <si>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</si>
  <si>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</si>
  <si>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</si>
  <si>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</si>
  <si>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</si>
  <si>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</si>
  <si>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</si>
  <si>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</si>
  <si>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</si>
  <si>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</si>
  <si>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</si>
  <si>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</si>
  <si>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</si>
  <si>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</si>
  <si>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</si>
  <si>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</si>
  <si>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</si>
  <si>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</si>
  <si>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</si>
  <si>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</si>
  <si>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</si>
  <si>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</si>
  <si>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</si>
  <si>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</si>
  <si>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</si>
  <si>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</si>
  <si>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</si>
  <si>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</si>
  <si>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</si>
  <si>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</si>
  <si>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</si>
  <si>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</si>
  <si>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</si>
  <si>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</si>
  <si>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</si>
  <si>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</si>
  <si>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</si>
  <si>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</si>
  <si>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</si>
  <si>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</si>
  <si>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</si>
  <si>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</si>
  <si>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</si>
  <si>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</si>
  <si>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</si>
  <si>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</si>
  <si>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</si>
  <si>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</si>
  <si>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</si>
  <si>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</si>
  <si>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</si>
  <si>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</si>
  <si>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</si>
  <si>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</si>
  <si>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</si>
  <si>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</si>
  <si>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</si>
  <si>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</si>
  <si>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</si>
  <si>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</si>
  <si>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</si>
  <si>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</si>
  <si>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</si>
  <si>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</si>
  <si>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</si>
  <si>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</si>
  <si>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</si>
  <si>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</si>
  <si>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</si>
  <si>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</si>
  <si>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</si>
  <si>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</si>
  <si>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</si>
  <si>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</si>
  <si>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</si>
  <si>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</si>
  <si>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</si>
  <si>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</si>
  <si>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</si>
  <si>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</si>
  <si>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</si>
  <si>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</si>
  <si>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</si>
  <si>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</si>
  <si>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</si>
  <si>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</si>
  <si>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</si>
  <si>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</si>
  <si>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</si>
  <si>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</si>
  <si>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</si>
  <si>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</si>
  <si>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</si>
  <si>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</si>
  <si>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</si>
  <si>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</si>
  <si>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</si>
  <si>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</si>
  <si>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</si>
  <si>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</si>
  <si>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</si>
  <si>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</si>
  <si>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</si>
  <si>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</si>
  <si>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</si>
  <si>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</si>
  <si>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</si>
  <si>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</si>
  <si>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</si>
  <si>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</si>
  <si>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</si>
  <si>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</si>
  <si>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</si>
  <si>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</si>
  <si>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</si>
  <si>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</si>
  <si>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</si>
  <si>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</si>
  <si>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</si>
  <si>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</si>
  <si>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</si>
  <si>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</si>
  <si>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</si>
  <si>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</si>
  <si>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</si>
  <si>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</si>
  <si>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</si>
  <si>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</si>
  <si>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</si>
  <si>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</si>
  <si>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</si>
  <si>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</si>
  <si>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</si>
  <si>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</si>
  <si>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</si>
  <si>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</si>
  <si>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</si>
  <si>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</si>
  <si>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</si>
  <si>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</si>
  <si>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</si>
  <si>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</si>
  <si>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</si>
  <si>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</si>
  <si>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</si>
  <si>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</si>
  <si>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</si>
  <si>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</si>
  <si>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</si>
  <si>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</si>
  <si>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</si>
  <si>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</si>
  <si>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</si>
  <si>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</si>
  <si>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</si>
  <si>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</si>
  <si>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</si>
  <si>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</si>
  <si>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</si>
  <si>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</si>
  <si>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</si>
  <si>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</si>
  <si>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</si>
  <si>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</si>
  <si>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</si>
  <si>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</si>
  <si>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</si>
  <si>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</si>
  <si>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</si>
  <si>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</si>
  <si>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</si>
  <si>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</si>
  <si>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</si>
  <si>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</si>
  <si>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</si>
  <si>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</si>
  <si>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</si>
  <si>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</si>
  <si>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</si>
  <si>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</si>
  <si>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</si>
  <si>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</si>
  <si>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</si>
  <si>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</si>
  <si>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</si>
  <si>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</si>
  <si>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</si>
  <si>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</si>
  <si>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</si>
  <si>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</si>
  <si>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</si>
  <si>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</si>
  <si>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</si>
  <si>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</si>
  <si>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</si>
  <si>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</si>
  <si>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</si>
  <si>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</si>
  <si>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</si>
  <si>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</si>
  <si>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</si>
  <si>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</si>
  <si>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</si>
  <si>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</si>
  <si>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</si>
  <si>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</si>
  <si>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</si>
  <si>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</si>
  <si>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</si>
  <si>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</si>
  <si>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</si>
  <si>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</si>
  <si>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</si>
  <si>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</si>
  <si>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</si>
  <si>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</si>
  <si>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</si>
  <si>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</si>
  <si>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</si>
  <si>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</si>
  <si>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</si>
  <si>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</si>
  <si>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</si>
  <si>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</si>
  <si>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</si>
  <si>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</si>
  <si>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</si>
  <si>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</si>
  <si>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</si>
  <si>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</si>
  <si>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</si>
  <si>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</si>
  <si>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</si>
  <si>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</si>
  <si>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</si>
  <si>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</si>
  <si>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</si>
  <si>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</si>
  <si>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</si>
  <si>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</si>
  <si>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</si>
  <si>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</si>
  <si>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</si>
  <si>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</si>
  <si>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</si>
  <si>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</si>
  <si>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</si>
  <si>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</si>
  <si>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</si>
  <si>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</si>
  <si>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</si>
  <si>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</si>
  <si>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</si>
  <si>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</si>
  <si>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</si>
  <si>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</si>
  <si>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</si>
  <si>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</si>
  <si>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</si>
  <si>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</si>
  <si>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</si>
  <si>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</si>
  <si>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</si>
  <si>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</si>
  <si>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</si>
  <si>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</si>
  <si>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</si>
  <si>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</si>
  <si>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</si>
  <si>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</si>
  <si>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</si>
  <si>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</si>
  <si>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</si>
  <si>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</si>
  <si>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</si>
  <si>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</si>
  <si>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</si>
  <si>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</si>
  <si>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</si>
  <si>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</si>
  <si>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</si>
  <si>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</si>
  <si>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</si>
  <si>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</si>
  <si>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</si>
  <si>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</si>
  <si>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</si>
  <si>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</si>
  <si>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</si>
  <si>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</si>
  <si>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</si>
  <si>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</si>
  <si>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</si>
  <si>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</si>
  <si>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</si>
  <si>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</si>
  <si>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</si>
  <si>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</si>
  <si>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</si>
  <si>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</si>
  <si>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</si>
  <si>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</si>
  <si>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</si>
  <si>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</si>
  <si>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</si>
  <si>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</si>
  <si>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</si>
  <si>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</si>
  <si>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</si>
  <si>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</si>
  <si>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</si>
  <si>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</si>
  <si>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</si>
  <si>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</si>
  <si>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</si>
  <si>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</si>
  <si>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</si>
  <si>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</si>
  <si>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</si>
  <si>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</si>
  <si>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</si>
  <si>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</si>
  <si>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</si>
  <si>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</si>
  <si>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</si>
  <si>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</si>
  <si>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</si>
  <si>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</si>
  <si>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</si>
  <si>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</si>
  <si>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</si>
  <si>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</si>
  <si>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</si>
  <si>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</si>
  <si>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</si>
  <si>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</si>
  <si>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</si>
  <si>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</si>
  <si>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</si>
  <si>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</si>
  <si>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</si>
  <si>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</si>
  <si>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</si>
  <si>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</si>
  <si>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</si>
  <si>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</si>
  <si>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</si>
  <si>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</si>
  <si>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</si>
  <si>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</si>
  <si>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</si>
  <si>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</si>
  <si>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</si>
  <si>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</si>
  <si>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</si>
  <si>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</si>
  <si>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</si>
  <si>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</si>
  <si>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</si>
  <si>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</si>
  <si>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</si>
  <si>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</si>
  <si>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</si>
  <si>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</si>
  <si>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</si>
  <si>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</si>
  <si>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</si>
  <si>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</si>
  <si>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</si>
  <si>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</si>
  <si>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</si>
  <si>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</si>
  <si>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</si>
  <si>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</si>
  <si>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</si>
  <si>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</si>
  <si>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</si>
  <si>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</si>
  <si>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</si>
  <si>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</si>
  <si>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</si>
  <si>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</si>
  <si>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</si>
  <si>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</si>
  <si>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</si>
  <si>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</si>
  <si>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</si>
  <si>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</si>
  <si>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</si>
  <si>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</si>
  <si>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</si>
  <si>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</si>
  <si>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</si>
  <si>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</si>
  <si>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</si>
  <si>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</si>
  <si>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</si>
  <si>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</si>
  <si>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</si>
  <si>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</si>
  <si>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</si>
  <si>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</si>
  <si>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</si>
  <si>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</si>
  <si>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</si>
  <si>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</si>
  <si>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</si>
  <si>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</si>
  <si>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</si>
  <si>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</si>
  <si>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</si>
  <si>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</si>
  <si>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</si>
  <si>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</si>
  <si>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</si>
  <si>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</si>
  <si>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</si>
  <si>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</si>
  <si>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</si>
  <si>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</si>
  <si>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</si>
  <si>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</si>
  <si>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</si>
  <si>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</si>
  <si>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</si>
  <si>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</si>
  <si>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</si>
  <si>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</si>
  <si>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</si>
  <si>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</si>
  <si>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</si>
  <si>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</si>
  <si>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</si>
  <si>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</si>
  <si>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</si>
  <si>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</si>
  <si>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</si>
  <si>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</si>
  <si>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</si>
  <si>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</si>
  <si>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</si>
  <si>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</si>
  <si>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</si>
  <si>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</si>
  <si>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</si>
  <si>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</si>
  <si>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</si>
  <si>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</si>
  <si>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</si>
  <si>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</si>
  <si>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</si>
  <si>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</si>
  <si>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</si>
  <si>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</si>
  <si>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</si>
  <si>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</si>
  <si>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</si>
  <si>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</si>
  <si>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</si>
  <si>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</si>
  <si>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</si>
  <si>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</si>
  <si>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</si>
  <si>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</si>
  <si>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</si>
  <si>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</si>
  <si>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</si>
  <si>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</si>
  <si>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</si>
  <si>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</si>
  <si>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</si>
  <si>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</si>
  <si>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</si>
  <si>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</si>
  <si>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</si>
  <si>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</si>
  <si>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</si>
  <si>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</si>
  <si>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</si>
  <si>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</si>
  <si>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</si>
  <si>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</si>
  <si>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</si>
  <si>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</si>
  <si>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</si>
  <si>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</si>
  <si>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</si>
  <si>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</si>
  <si>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</si>
  <si>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</si>
  <si>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</si>
  <si>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</si>
  <si>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</si>
  <si>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</si>
  <si>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</si>
  <si>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</si>
  <si>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</si>
  <si>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</si>
  <si>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</si>
  <si>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</si>
  <si>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</si>
  <si>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</si>
  <si>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</si>
  <si>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</si>
  <si>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</si>
  <si>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</si>
  <si>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</si>
  <si>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</si>
  <si>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</si>
  <si>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</si>
  <si>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</si>
  <si>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</si>
  <si>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</si>
  <si>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</si>
  <si>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</si>
  <si>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</si>
  <si>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</si>
  <si>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</si>
  <si>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</si>
  <si>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</si>
  <si>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</si>
  <si>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</si>
  <si>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</si>
  <si>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</si>
  <si>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</si>
  <si>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</si>
  <si>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</si>
  <si>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</si>
  <si>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</si>
  <si>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</si>
  <si>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</si>
  <si>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</si>
  <si>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</si>
  <si>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</si>
  <si>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</si>
  <si>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</si>
  <si>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</si>
  <si>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</si>
  <si>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</si>
  <si>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</si>
  <si>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</si>
  <si>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</si>
  <si>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</si>
  <si>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</si>
  <si>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</si>
  <si>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</si>
  <si>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</si>
  <si>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</si>
  <si>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</si>
  <si>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</si>
  <si>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</si>
  <si>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</si>
  <si>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</si>
  <si>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</si>
  <si>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</si>
  <si>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</si>
  <si>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</si>
  <si>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</si>
  <si>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</si>
  <si>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</si>
  <si>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</si>
  <si>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</si>
  <si>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</si>
  <si>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</si>
  <si>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</si>
  <si>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</si>
  <si>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</si>
  <si>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</si>
  <si>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</si>
  <si>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</si>
  <si>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</si>
  <si>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</si>
  <si>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</si>
  <si>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</si>
  <si>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</si>
  <si>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</si>
  <si>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</si>
  <si>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</si>
  <si>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</si>
  <si>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</si>
  <si>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</si>
  <si>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</si>
  <si>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</si>
  <si>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</si>
  <si>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</si>
  <si>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</si>
  <si>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</si>
  <si>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</si>
  <si>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</si>
  <si>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</si>
  <si>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</si>
  <si>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</si>
  <si>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</si>
  <si>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</si>
  <si>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</si>
  <si>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</si>
  <si>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</si>
  <si>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</si>
  <si>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</si>
  <si>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</si>
  <si>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</si>
  <si>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</si>
  <si>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</si>
  <si>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</si>
  <si>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</si>
  <si>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</si>
  <si>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</si>
  <si>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</si>
  <si>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</si>
  <si>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</si>
  <si>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</si>
  <si>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</si>
  <si>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</si>
  <si>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</si>
  <si>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</si>
  <si>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</si>
  <si>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</si>
  <si>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</si>
  <si>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</si>
  <si>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</si>
  <si>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</si>
  <si>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</si>
  <si>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</si>
  <si>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</si>
  <si>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</si>
  <si>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</si>
  <si>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</si>
  <si>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</si>
  <si>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</si>
  <si>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</si>
  <si>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</si>
  <si>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</si>
  <si>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</si>
  <si>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</si>
  <si>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</si>
  <si>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</si>
  <si>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</si>
  <si>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</si>
  <si>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</si>
  <si>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</si>
  <si>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</si>
  <si>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</si>
  <si>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</si>
  <si>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</si>
  <si>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</si>
  <si>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</si>
  <si>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</si>
  <si>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</si>
  <si>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</si>
  <si>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</si>
  <si>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</si>
  <si>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</si>
  <si>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</si>
  <si>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</si>
  <si>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</si>
  <si>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</si>
  <si>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</si>
  <si>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</si>
  <si>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</si>
  <si>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</si>
  <si>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</si>
  <si>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</si>
  <si>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</si>
  <si>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</si>
  <si>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</si>
  <si>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</si>
  <si>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</si>
  <si>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</si>
  <si>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</si>
  <si>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</si>
  <si>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</si>
  <si>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</si>
  <si>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</si>
  <si>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</si>
  <si>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</si>
  <si>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</si>
  <si>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</si>
  <si>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</si>
  <si>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</si>
  <si>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</si>
  <si>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</si>
  <si>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</si>
  <si>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</si>
  <si>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</si>
  <si>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</si>
  <si>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</si>
  <si>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</si>
  <si>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</si>
  <si>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</si>
  <si>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</si>
  <si>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</si>
  <si>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</si>
  <si>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</si>
  <si>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</si>
  <si>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</si>
  <si>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</si>
  <si>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</si>
  <si>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</si>
  <si>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</si>
  <si>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</si>
  <si>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</si>
  <si>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</si>
  <si>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</si>
  <si>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</si>
  <si>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</si>
  <si>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</si>
  <si>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</si>
  <si>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</si>
  <si>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</si>
  <si>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</si>
  <si>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</si>
  <si>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</si>
  <si>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</si>
  <si>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</si>
  <si>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</si>
  <si>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</si>
  <si>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</si>
  <si>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</si>
  <si>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</si>
  <si>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</si>
  <si>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</si>
  <si>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</si>
  <si>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</si>
  <si>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</si>
  <si>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</si>
  <si>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</si>
  <si>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</si>
  <si>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</si>
  <si>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</si>
  <si>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</si>
  <si>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</si>
  <si>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</si>
  <si>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</si>
  <si>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</si>
  <si>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</si>
  <si>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</si>
  <si>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</si>
  <si>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</si>
  <si>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</si>
  <si>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</si>
  <si>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</si>
  <si>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</si>
  <si>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</si>
  <si>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</si>
  <si>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</si>
  <si>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</si>
  <si>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</si>
  <si>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</si>
  <si>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</si>
  <si>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</si>
  <si>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</si>
  <si>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</si>
  <si>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</si>
  <si>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</si>
  <si>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</si>
  <si>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</si>
  <si>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</si>
  <si>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</si>
  <si>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</si>
  <si>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</si>
  <si>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</si>
  <si>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</si>
  <si>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</si>
  <si>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</si>
  <si>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</si>
  <si>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</si>
  <si>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</si>
  <si>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</si>
  <si>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</si>
  <si>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</si>
  <si>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</si>
  <si>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</si>
  <si>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</si>
  <si>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</si>
  <si>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</si>
  <si>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</si>
  <si>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</si>
  <si>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</si>
  <si>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</si>
  <si>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</si>
  <si>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</si>
  <si>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</si>
  <si>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</si>
  <si>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</si>
  <si>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</si>
  <si>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</si>
  <si>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</si>
  <si>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</si>
  <si>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</si>
  <si>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</si>
  <si>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</si>
  <si>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</si>
  <si>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</si>
  <si>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</si>
  <si>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</si>
  <si>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</si>
  <si>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</si>
  <si>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</si>
  <si>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</si>
  <si>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</si>
  <si>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</si>
  <si>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</si>
  <si>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</si>
  <si>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</si>
  <si>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</si>
  <si>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</si>
  <si>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</si>
  <si>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</si>
  <si>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</si>
  <si>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</si>
  <si>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</si>
  <si>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</si>
  <si>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</si>
  <si>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</si>
  <si>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</si>
  <si>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</si>
  <si>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</si>
  <si>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</si>
  <si>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</si>
  <si>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</si>
  <si>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</si>
  <si>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</si>
  <si>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</si>
  <si>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</si>
  <si>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</si>
  <si>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</si>
  <si>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</si>
  <si>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</si>
  <si>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</si>
  <si>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</si>
  <si>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</si>
  <si>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</si>
  <si>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</si>
  <si>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</si>
  <si>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</si>
  <si>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</si>
  <si>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</si>
  <si>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</si>
  <si>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</si>
  <si>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</si>
  <si>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</si>
  <si>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</si>
  <si>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</si>
  <si>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</si>
  <si>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</si>
  <si>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</si>
  <si>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</si>
  <si>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</si>
  <si>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</si>
  <si>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</si>
  <si>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</si>
  <si>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</si>
  <si>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</si>
  <si>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</si>
  <si>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</si>
  <si>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</si>
  <si>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</si>
  <si>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</si>
  <si>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</si>
  <si>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</si>
  <si>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</si>
  <si>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</si>
  <si>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</si>
  <si>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</si>
  <si>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</si>
  <si>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</si>
  <si>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</si>
  <si>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</si>
  <si>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</si>
  <si>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</si>
  <si>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</si>
  <si>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</si>
  <si>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</si>
  <si>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</si>
  <si>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</si>
  <si>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</si>
  <si>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</si>
  <si>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</si>
  <si>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</si>
  <si>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</si>
  <si>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</si>
  <si>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</si>
  <si>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</si>
  <si>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</si>
  <si>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</si>
  <si>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</si>
  <si>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</si>
  <si>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</si>
  <si>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</si>
  <si>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</si>
  <si>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</si>
  <si>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</si>
  <si>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</si>
  <si>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</si>
  <si>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</si>
  <si>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</si>
  <si>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</si>
  <si>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</si>
  <si>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</si>
  <si>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</si>
  <si>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</si>
  <si>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</si>
  <si>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</si>
  <si>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</si>
  <si>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</si>
  <si>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</si>
  <si>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</si>
  <si>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</si>
  <si>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</si>
  <si>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</si>
  <si>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</si>
  <si>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</si>
  <si>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</si>
  <si>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</si>
  <si>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</si>
  <si>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</si>
  <si>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</si>
  <si>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</si>
  <si>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</si>
  <si>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</si>
  <si>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</si>
  <si>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</si>
  <si>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</si>
  <si>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</si>
  <si>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</si>
  <si>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</si>
  <si>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</si>
  <si>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</si>
  <si>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</si>
  <si>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</si>
  <si>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</si>
  <si>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</si>
  <si>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</si>
  <si>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</si>
  <si>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</si>
  <si>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</si>
  <si>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</si>
  <si>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</si>
  <si>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</si>
  <si>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</si>
  <si>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</si>
  <si>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</si>
  <si>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</si>
  <si>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</si>
  <si>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</si>
  <si>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</si>
  <si>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</si>
  <si>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</si>
  <si>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</si>
  <si>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</si>
  <si>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</si>
  <si>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</si>
  <si>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</si>
  <si>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</si>
  <si>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</si>
  <si>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</si>
  <si>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</si>
  <si>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</si>
  <si>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</si>
  <si>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</si>
  <si>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</si>
  <si>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</si>
  <si>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</si>
  <si>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</si>
  <si>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</si>
  <si>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</si>
  <si>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</si>
  <si>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</si>
  <si>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</si>
  <si>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</si>
  <si>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</si>
  <si>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</si>
  <si>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</si>
  <si>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</si>
  <si>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</si>
  <si>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</si>
  <si>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</si>
  <si>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</si>
  <si>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</si>
  <si>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</si>
  <si>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</si>
  <si>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</si>
  <si>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</si>
  <si>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</si>
  <si>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</si>
  <si>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</si>
  <si>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</si>
  <si>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</si>
  <si>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</si>
  <si>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</si>
  <si>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</si>
  <si>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</si>
  <si>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</si>
  <si>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</si>
  <si>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</si>
  <si>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</si>
  <si>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</si>
  <si>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</si>
  <si>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</si>
  <si>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</si>
  <si>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</si>
  <si>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</si>
  <si>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</si>
  <si>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</si>
  <si>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</si>
  <si>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</si>
  <si>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</si>
  <si>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</si>
  <si>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</si>
  <si>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</si>
  <si>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</si>
  <si>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</si>
  <si>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</si>
  <si>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</si>
  <si>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</si>
  <si>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</si>
  <si>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</si>
  <si>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</si>
  <si>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</si>
  <si>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</si>
  <si>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</si>
  <si>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</si>
  <si>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</si>
  <si>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</si>
  <si>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</si>
  <si>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</si>
  <si>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</si>
  <si>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</si>
  <si>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</si>
  <si>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</si>
  <si>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</si>
  <si>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</si>
  <si>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</si>
  <si>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</si>
  <si>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</si>
  <si>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</si>
  <si>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</si>
  <si>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</si>
  <si>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</si>
  <si>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</si>
  <si>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</si>
  <si>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</si>
  <si>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</si>
  <si>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</si>
  <si>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</si>
  <si>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</si>
  <si>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</si>
  <si>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</si>
  <si>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</si>
  <si>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</si>
  <si>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</si>
  <si>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</si>
  <si>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</si>
  <si>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</si>
  <si>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</si>
  <si>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</si>
  <si>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</si>
  <si>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</si>
  <si>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</si>
  <si>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</si>
  <si>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</si>
  <si>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</si>
  <si>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</si>
  <si>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</si>
  <si>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</si>
  <si>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</si>
  <si>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</si>
  <si>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</si>
  <si>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</si>
  <si>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</si>
  <si>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</si>
  <si>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</si>
  <si>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</si>
  <si>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</si>
  <si>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</si>
  <si>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</si>
  <si>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</si>
  <si>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</si>
  <si>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</si>
  <si>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</si>
  <si>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</si>
  <si>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</si>
  <si>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</si>
  <si>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</si>
  <si>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</si>
  <si>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</si>
  <si>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</si>
  <si>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</si>
  <si>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</si>
  <si>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</si>
  <si>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</si>
  <si>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</si>
  <si>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</si>
  <si>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</si>
  <si>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</si>
  <si>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</si>
  <si>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</si>
  <si>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</si>
  <si>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</si>
  <si>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</si>
  <si>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</si>
  <si>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</si>
  <si>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</si>
  <si>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</si>
  <si>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</si>
  <si>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</si>
  <si>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</si>
  <si>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</si>
  <si>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</si>
  <si>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</si>
  <si>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</si>
  <si>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</si>
  <si>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</si>
  <si>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</si>
  <si>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</si>
  <si>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</si>
  <si>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</si>
  <si>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</si>
  <si>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</si>
  <si>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</si>
  <si>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</si>
  <si>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</si>
  <si>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</si>
  <si>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</si>
  <si>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</si>
  <si>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</si>
  <si>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</si>
  <si>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</si>
  <si>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</si>
  <si>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</si>
  <si>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</si>
  <si>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</si>
  <si>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</si>
  <si>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</si>
  <si>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</si>
  <si>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</si>
  <si>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</si>
  <si>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</si>
  <si>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</si>
  <si>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</si>
  <si>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</si>
  <si>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</si>
  <si>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</si>
  <si>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</si>
  <si>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</si>
  <si>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</si>
  <si>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</si>
  <si>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</si>
  <si>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</si>
  <si>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</si>
  <si>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</si>
  <si>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</si>
  <si>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</si>
  <si>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</si>
  <si>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</si>
  <si>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</si>
  <si>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</si>
  <si>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</si>
  <si>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</si>
  <si>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</si>
  <si>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</si>
  <si>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</si>
  <si>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</si>
  <si>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</si>
  <si>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</si>
  <si>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</si>
  <si>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</si>
  <si>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</si>
  <si>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</si>
  <si>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</si>
  <si>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</si>
  <si>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</si>
  <si>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</si>
  <si>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</si>
  <si>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</si>
  <si>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</si>
  <si>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</si>
  <si>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</si>
  <si>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</si>
  <si>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</si>
  <si>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</si>
  <si>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</si>
  <si>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</si>
  <si>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</si>
  <si>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</si>
  <si>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</si>
  <si>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</si>
  <si>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</si>
  <si>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</si>
  <si>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</si>
  <si>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</si>
  <si>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</si>
  <si>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</si>
  <si>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</si>
  <si>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</si>
  <si>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</si>
  <si>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</si>
  <si>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</si>
  <si>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</si>
  <si>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</si>
  <si>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</si>
  <si>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</si>
  <si>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</si>
  <si>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</si>
  <si>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</si>
  <si>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</si>
  <si>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</si>
  <si>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</si>
  <si>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</si>
  <si>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</si>
  <si>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</si>
  <si>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</si>
  <si>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</si>
  <si>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</si>
  <si>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</si>
  <si>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</si>
  <si>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</si>
  <si>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</si>
  <si>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</si>
  <si>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</si>
  <si>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</si>
  <si>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</si>
  <si>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</si>
  <si>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</si>
  <si>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</si>
  <si>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</si>
  <si>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</si>
  <si>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</si>
  <si>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</si>
  <si>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</si>
  <si>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</si>
  <si>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</si>
  <si>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</si>
  <si>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</si>
  <si>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</si>
  <si>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</si>
  <si>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</si>
  <si>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</si>
  <si>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</si>
  <si>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</si>
  <si>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</si>
  <si>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</si>
  <si>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</si>
  <si>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</si>
  <si>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</si>
  <si>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</si>
  <si>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</si>
  <si>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</si>
  <si>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</si>
  <si>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</si>
  <si>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</si>
  <si>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</si>
  <si>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</si>
  <si>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</si>
  <si>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</si>
  <si>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</si>
  <si>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</si>
  <si>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</si>
  <si>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</si>
  <si>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</si>
  <si>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</si>
  <si>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</si>
  <si>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</si>
  <si>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</si>
  <si>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</si>
  <si>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</si>
  <si>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</si>
  <si>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</si>
  <si>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</si>
  <si>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</si>
  <si>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</si>
  <si>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</si>
  <si>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</si>
  <si>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</si>
  <si>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</si>
  <si>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</si>
  <si>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</si>
  <si>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</si>
  <si>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</si>
  <si>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</si>
  <si>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</si>
  <si>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</si>
  <si>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</si>
  <si>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</si>
  <si>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</si>
  <si>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</si>
  <si>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</si>
  <si>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</si>
  <si>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</si>
  <si>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</si>
  <si>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</si>
  <si>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</si>
  <si>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</si>
  <si>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</si>
  <si>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</si>
  <si>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</si>
  <si>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</si>
  <si>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</si>
  <si>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</si>
  <si>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</si>
  <si>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</si>
  <si>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</si>
  <si>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</si>
  <si>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</si>
  <si>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</si>
  <si>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</si>
  <si>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</si>
  <si>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</si>
  <si>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</si>
  <si>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</si>
  <si>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</si>
  <si>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</si>
  <si>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</si>
  <si>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</si>
  <si>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</si>
  <si>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</si>
  <si>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</si>
  <si>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</si>
  <si>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</si>
  <si>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</si>
  <si>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</si>
  <si>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</si>
  <si>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</si>
  <si>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</si>
  <si>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</si>
  <si>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</si>
  <si>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</si>
  <si>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</si>
  <si>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</si>
  <si>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</si>
  <si>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</si>
  <si>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</si>
  <si>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</si>
  <si>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</si>
  <si>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</si>
  <si>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</si>
  <si>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</si>
  <si>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</si>
  <si>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</si>
  <si>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</si>
  <si>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</si>
  <si>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</si>
  <si>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</si>
  <si>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</si>
  <si>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</si>
  <si>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</si>
  <si>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</si>
  <si>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</si>
  <si>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</si>
  <si>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</si>
  <si>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</si>
  <si>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</si>
  <si>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</si>
  <si>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</si>
  <si>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</si>
  <si>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</si>
  <si>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</si>
  <si>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</si>
  <si>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</si>
  <si>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</si>
  <si>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</si>
  <si>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</si>
  <si>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</si>
  <si>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</si>
  <si>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</si>
  <si>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</si>
  <si>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</si>
  <si>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</si>
  <si>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</si>
  <si>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</si>
  <si>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</si>
  <si>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</si>
  <si>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</si>
  <si>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</si>
  <si>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</si>
  <si>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</si>
  <si>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</si>
  <si>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</si>
  <si>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</si>
  <si>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</si>
  <si>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</si>
  <si>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</si>
  <si>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</si>
  <si>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</si>
  <si>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</si>
  <si>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</si>
  <si>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</si>
  <si>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</si>
  <si>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</si>
  <si>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</si>
  <si>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</si>
  <si>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</si>
  <si>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</si>
  <si>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</si>
  <si>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</si>
  <si>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</si>
  <si>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</si>
  <si>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</si>
  <si>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</si>
  <si>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</si>
  <si>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</si>
  <si>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</si>
  <si>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</si>
  <si>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</si>
  <si>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</si>
  <si>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</si>
  <si>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</si>
  <si>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</si>
  <si>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</si>
  <si>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</si>
  <si>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</si>
  <si>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</si>
  <si>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</si>
  <si>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</si>
  <si>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</si>
  <si>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</si>
  <si>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</si>
  <si>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</si>
  <si>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</si>
  <si>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</si>
  <si>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</si>
  <si>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</si>
  <si>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</si>
  <si>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</si>
  <si>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</si>
  <si>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</si>
  <si>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</si>
  <si>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</si>
  <si>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</si>
  <si>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</si>
  <si>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</si>
  <si>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</si>
  <si>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</si>
  <si>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</si>
  <si>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</si>
  <si>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</si>
  <si>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</si>
  <si>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</si>
  <si>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</si>
  <si>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</si>
  <si>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</si>
  <si>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</si>
  <si>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</si>
  <si>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</si>
  <si>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</si>
  <si>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</si>
  <si>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</si>
  <si>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</si>
  <si>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</si>
  <si>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</si>
  <si>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</si>
  <si>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</si>
  <si>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</si>
  <si>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</si>
  <si>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</si>
  <si>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</si>
  <si>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</si>
  <si>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</si>
  <si>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</si>
  <si>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</si>
  <si>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</si>
  <si>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</si>
  <si>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</si>
  <si>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</si>
  <si>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</si>
  <si>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</si>
  <si>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</si>
  <si>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</si>
  <si>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</si>
  <si>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</si>
  <si>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</si>
  <si>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</si>
  <si>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</si>
  <si>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</si>
  <si>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</si>
  <si>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</si>
  <si>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</si>
  <si>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</si>
  <si>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</si>
  <si>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</si>
  <si>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</si>
  <si>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</si>
  <si>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</si>
  <si>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</si>
  <si>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</si>
  <si>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</si>
  <si>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</si>
  <si>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</si>
  <si>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</si>
  <si>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</si>
  <si>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</si>
  <si>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</si>
  <si>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</si>
  <si>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</si>
  <si>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</si>
  <si>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</si>
  <si>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</si>
  <si>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</si>
  <si>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</si>
  <si>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</si>
  <si>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</si>
  <si>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</si>
  <si>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</si>
  <si>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</si>
  <si>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</si>
  <si>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</si>
  <si>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</si>
  <si>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</si>
  <si>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</si>
  <si>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</si>
  <si>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</si>
  <si>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</si>
  <si>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</si>
  <si>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</si>
  <si>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</si>
  <si>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</si>
  <si>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</si>
  <si>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</si>
  <si>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</si>
  <si>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</si>
  <si>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</si>
  <si>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</si>
  <si>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</si>
  <si>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</si>
  <si>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</si>
  <si>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</si>
  <si>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</si>
  <si>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</si>
  <si>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</si>
  <si>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</si>
  <si>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</si>
  <si>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</si>
  <si>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</si>
  <si>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</si>
  <si>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</si>
  <si>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</si>
  <si>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</si>
  <si>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</si>
  <si>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</si>
  <si>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</si>
  <si>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</si>
  <si>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</si>
  <si>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</si>
  <si>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</si>
  <si>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</si>
  <si>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</si>
  <si>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</si>
  <si>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</si>
  <si>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</si>
  <si>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</si>
  <si>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</si>
  <si>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</si>
  <si>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</si>
  <si>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</si>
  <si>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</si>
  <si>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</si>
  <si>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</si>
  <si>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</si>
  <si>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</si>
  <si>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</si>
  <si>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</si>
  <si>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</si>
  <si>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</si>
  <si>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</si>
  <si>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</si>
  <si>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</si>
  <si>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</si>
  <si>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</si>
  <si>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</si>
  <si>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</si>
  <si>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</si>
  <si>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</si>
  <si>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</si>
  <si>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</si>
  <si>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</si>
  <si>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</si>
  <si>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</si>
  <si>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</si>
  <si>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</si>
  <si>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</si>
  <si>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</si>
  <si>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</si>
  <si>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</si>
  <si>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</si>
  <si>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</si>
  <si>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</si>
  <si>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</si>
  <si>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</si>
  <si>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</si>
  <si>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</si>
  <si>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</si>
  <si>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</si>
  <si>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</si>
  <si>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</si>
  <si>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</si>
  <si>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</si>
  <si>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</si>
  <si>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</si>
  <si>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</si>
  <si>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</si>
  <si>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</si>
  <si>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</si>
  <si>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</si>
  <si>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</si>
  <si>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</si>
  <si>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</si>
  <si>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</si>
  <si>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</si>
  <si>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</si>
  <si>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</si>
  <si>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</si>
  <si>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</si>
  <si>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</si>
  <si>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</si>
  <si>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</si>
  <si>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</si>
  <si>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</si>
  <si>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</si>
  <si>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</si>
  <si>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</si>
  <si>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</si>
  <si>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</si>
  <si>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</si>
  <si>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</si>
  <si>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</si>
  <si>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</si>
  <si>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</si>
  <si>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</si>
  <si>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</si>
  <si>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</si>
  <si>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</si>
  <si>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</si>
  <si>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</si>
  <si>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</si>
  <si>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</si>
  <si>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</si>
  <si>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</si>
  <si>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</si>
  <si>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</si>
  <si>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</si>
  <si>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</si>
  <si>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</si>
  <si>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</si>
  <si>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</si>
  <si>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</si>
  <si>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</si>
  <si>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</si>
  <si>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</si>
  <si>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</si>
  <si>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</si>
  <si>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</si>
  <si>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</si>
  <si>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</si>
  <si>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</si>
  <si>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</si>
  <si>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</si>
  <si>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</si>
  <si>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</si>
  <si>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</si>
  <si>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</si>
  <si>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</si>
  <si>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</si>
  <si>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</si>
  <si>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</si>
  <si>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</si>
  <si>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</si>
  <si>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</si>
  <si>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</si>
  <si>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</si>
  <si>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</si>
  <si>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</si>
  <si>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</si>
  <si>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</si>
  <si>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</si>
  <si>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</si>
  <si>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</si>
  <si>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</si>
  <si>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</si>
  <si>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</si>
  <si>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</si>
  <si>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</si>
  <si>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</si>
  <si>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</si>
  <si>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</si>
  <si>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</si>
  <si>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</si>
  <si>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</si>
  <si>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</si>
  <si>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</si>
  <si>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</si>
  <si>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</si>
  <si>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</si>
  <si>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</si>
  <si>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</si>
  <si>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</si>
  <si>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</si>
  <si>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</si>
  <si>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</si>
  <si>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</si>
  <si>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</si>
  <si>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</si>
  <si>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</si>
  <si>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</si>
  <si>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</si>
  <si>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</si>
  <si>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</si>
  <si>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</si>
  <si>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</si>
  <si>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</si>
  <si>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</si>
  <si>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</si>
  <si>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</si>
  <si>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</si>
  <si>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</si>
  <si>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</si>
  <si>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</si>
  <si>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</si>
  <si>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</si>
  <si>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</si>
  <si>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</si>
  <si>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</si>
  <si>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</si>
  <si>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</si>
  <si>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</si>
  <si>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</si>
  <si>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</si>
  <si>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</si>
  <si>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</si>
  <si>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</si>
  <si>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</si>
  <si>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</si>
  <si>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</si>
  <si>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</si>
  <si>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</si>
  <si>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</si>
  <si>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</si>
  <si>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</si>
  <si>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</si>
  <si>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</si>
  <si>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</si>
  <si>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</si>
  <si>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</si>
  <si>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</si>
  <si>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</si>
  <si>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</si>
  <si>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</si>
  <si>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</si>
  <si>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</si>
  <si>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</si>
  <si>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</si>
  <si>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</si>
  <si>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</si>
  <si>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</si>
  <si>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</si>
  <si>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</si>
  <si>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</si>
  <si>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</si>
  <si>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</si>
  <si>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</si>
  <si>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</si>
  <si>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</si>
  <si>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</si>
  <si>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</si>
  <si>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</si>
  <si>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</si>
  <si>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</si>
  <si>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</si>
  <si>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</si>
  <si>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</si>
  <si>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</si>
  <si>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</si>
  <si>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</si>
  <si>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</si>
  <si>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</si>
  <si>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</si>
  <si>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</si>
  <si>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</si>
  <si>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</si>
  <si>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</si>
  <si>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</si>
  <si>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</si>
  <si>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</si>
  <si>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</si>
  <si>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</si>
  <si>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</si>
  <si>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</si>
  <si>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</si>
  <si>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</si>
  <si>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</si>
  <si>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</si>
  <si>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</si>
  <si>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</si>
  <si>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</si>
  <si>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</si>
  <si>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</si>
  <si>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</si>
  <si>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</si>
  <si>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</si>
  <si>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</si>
  <si>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</si>
  <si>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</si>
  <si>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</si>
  <si>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</si>
  <si>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</si>
  <si>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</si>
  <si>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</si>
  <si>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</si>
  <si>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</si>
  <si>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</si>
  <si>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</si>
  <si>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</si>
  <si>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</si>
  <si>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</si>
  <si>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</si>
  <si>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</si>
  <si>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</si>
  <si>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</si>
  <si>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</si>
  <si>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</si>
  <si>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</si>
  <si>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</si>
  <si>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</si>
  <si>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</si>
  <si>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</si>
  <si>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</si>
  <si>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</si>
  <si>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</si>
  <si>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</si>
  <si>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</si>
  <si>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</si>
  <si>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</si>
  <si>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</si>
  <si>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</si>
  <si>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</si>
  <si>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</si>
  <si>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</si>
  <si>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</si>
  <si>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</si>
  <si>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</si>
  <si>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</si>
  <si>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</si>
  <si>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</si>
  <si>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</si>
  <si>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</si>
  <si>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</si>
  <si>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</si>
  <si>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</si>
  <si>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</si>
  <si>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</si>
  <si>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</si>
  <si>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</si>
  <si>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</si>
  <si>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</si>
  <si>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</si>
  <si>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</si>
  <si>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</si>
  <si>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</si>
  <si>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</si>
  <si>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</si>
  <si>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</si>
  <si>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</si>
  <si>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</si>
  <si>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</si>
  <si>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</si>
  <si>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</si>
  <si>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</si>
  <si>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</si>
  <si>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</si>
  <si>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</si>
  <si>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</si>
  <si>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</si>
  <si>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</si>
  <si>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</si>
  <si>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</si>
  <si>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</si>
  <si>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</si>
  <si>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</si>
  <si>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</si>
  <si>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</si>
  <si>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</si>
  <si>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</si>
  <si>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</si>
  <si>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</si>
  <si>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</si>
  <si>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</si>
  <si>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</si>
  <si>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</si>
  <si>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</si>
  <si>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</si>
  <si>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</si>
  <si>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</si>
  <si>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</si>
  <si>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</si>
  <si>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</si>
  <si>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</si>
  <si>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</si>
  <si>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</si>
  <si>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</si>
  <si>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</si>
  <si>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</si>
  <si>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</si>
  <si>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</si>
  <si>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</si>
  <si>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</si>
  <si>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</si>
  <si>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</si>
  <si>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</si>
  <si>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</si>
  <si>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</si>
  <si>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</si>
  <si>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</si>
  <si>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</si>
  <si>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</si>
  <si>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</si>
  <si>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</si>
  <si>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</si>
  <si>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</si>
  <si>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</si>
  <si>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</si>
  <si>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</si>
  <si>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</si>
  <si>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</si>
  <si>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</si>
  <si>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</si>
  <si>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</si>
  <si>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</si>
  <si>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</si>
  <si>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</si>
  <si>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</si>
  <si>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</si>
  <si>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</si>
  <si>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</si>
  <si>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</si>
  <si>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</si>
  <si>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</si>
  <si>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</si>
  <si>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</si>
  <si>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</si>
  <si>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</si>
  <si>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</si>
  <si>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</si>
  <si>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</si>
  <si>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</si>
  <si>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</si>
  <si>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</si>
  <si>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</si>
  <si>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</si>
  <si>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</si>
  <si>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</si>
  <si>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</si>
  <si>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</si>
  <si>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</si>
  <si>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</si>
  <si>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</si>
  <si>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</si>
  <si>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</si>
  <si>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</si>
  <si>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</si>
  <si>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</si>
  <si>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</si>
  <si>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</si>
  <si>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</si>
  <si>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</si>
  <si>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</si>
  <si>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</si>
  <si>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</si>
  <si>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</si>
  <si>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</si>
  <si>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</si>
  <si>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</si>
  <si>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</si>
  <si>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</si>
  <si>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</si>
  <si>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</si>
  <si>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</si>
  <si>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</si>
  <si>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</si>
  <si>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</si>
  <si>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</si>
  <si>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</si>
  <si>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</si>
  <si>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</si>
  <si>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</si>
  <si>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</si>
  <si>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</si>
  <si>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</si>
  <si>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</si>
  <si>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</si>
  <si>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</si>
  <si>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</si>
  <si>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</si>
  <si>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</si>
  <si>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</si>
  <si>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</si>
  <si>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</si>
  <si>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</si>
  <si>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</si>
  <si>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</si>
  <si>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</si>
  <si>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</si>
  <si>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</si>
  <si>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</si>
  <si>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</si>
  <si>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</si>
  <si>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</si>
  <si>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</si>
  <si>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</si>
  <si>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</si>
  <si>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</si>
  <si>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</si>
  <si>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</si>
  <si>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</si>
  <si>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</si>
  <si>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</si>
  <si>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</si>
  <si>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</si>
  <si>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</si>
  <si>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</si>
  <si>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</si>
  <si>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</si>
  <si>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</si>
  <si>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</si>
  <si>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</si>
  <si>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</si>
  <si>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</si>
  <si>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</si>
  <si>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</si>
  <si>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</si>
  <si>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</si>
  <si>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</si>
  <si>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</si>
  <si>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</si>
  <si>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</si>
  <si>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</si>
  <si>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</si>
  <si>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</si>
  <si>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</si>
  <si>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</si>
  <si>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</si>
  <si>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</si>
  <si>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</si>
  <si>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</si>
  <si>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</si>
  <si>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</si>
  <si>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</si>
  <si>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</si>
  <si>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</si>
  <si>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</si>
  <si>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</si>
  <si>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</si>
  <si>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</si>
  <si>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</si>
  <si>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</si>
  <si>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</si>
  <si>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</si>
  <si>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</si>
  <si>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</si>
  <si>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</si>
  <si>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</si>
  <si>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</si>
  <si>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</si>
  <si>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</si>
  <si>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</si>
  <si>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</si>
  <si>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</si>
  <si>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</si>
  <si>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</si>
  <si>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</si>
  <si>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</si>
  <si>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</si>
  <si>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</si>
  <si>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</si>
  <si>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</si>
  <si>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</si>
  <si>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</si>
  <si>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</si>
  <si>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</si>
  <si>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</si>
  <si>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</si>
  <si>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</si>
  <si>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</si>
  <si>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</si>
  <si>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</si>
  <si>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</si>
  <si>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</si>
  <si>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</si>
  <si>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</si>
  <si>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</si>
  <si>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</si>
  <si>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</si>
  <si>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</si>
  <si>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</si>
  <si>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</si>
  <si>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</si>
  <si>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</si>
  <si>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</si>
  <si>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</si>
  <si>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</si>
  <si>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</si>
  <si>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</si>
  <si>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</si>
  <si>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</si>
  <si>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</si>
  <si>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</si>
  <si>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</si>
  <si>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</si>
  <si>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</si>
  <si>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</si>
  <si>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</si>
  <si>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</si>
  <si>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</si>
  <si>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</si>
  <si>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</si>
  <si>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</si>
  <si>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</si>
  <si>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</si>
  <si>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</si>
  <si>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</si>
  <si>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</si>
  <si>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</si>
  <si>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</si>
  <si>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</si>
  <si>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</si>
  <si>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</si>
  <si>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</si>
  <si>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</si>
  <si>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</si>
  <si>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</si>
  <si>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</si>
  <si>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</si>
  <si>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</si>
  <si>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</si>
  <si>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</si>
  <si>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</si>
  <si>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</si>
  <si>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</si>
  <si>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</si>
  <si>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</si>
  <si>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</si>
  <si>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</si>
  <si>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</si>
  <si>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</si>
  <si>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</si>
  <si>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</si>
  <si>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</si>
  <si>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</si>
  <si>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</si>
  <si>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</si>
  <si>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</si>
  <si>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</si>
  <si>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</si>
  <si>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</si>
  <si>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</si>
  <si>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</si>
  <si>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</si>
  <si>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</si>
  <si>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</si>
  <si>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</si>
  <si>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</si>
  <si>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</si>
  <si>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</si>
  <si>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</si>
  <si>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</si>
  <si>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</si>
  <si>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</si>
  <si>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</si>
  <si>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</si>
  <si>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</si>
  <si>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</si>
  <si>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</si>
  <si>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</si>
  <si>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</si>
  <si>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</si>
  <si>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</si>
  <si>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</si>
  <si>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</si>
  <si>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</si>
  <si>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</si>
  <si>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</si>
  <si>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</si>
  <si>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</si>
  <si>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</si>
  <si>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</si>
  <si>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</si>
  <si>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</si>
  <si>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</si>
  <si>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</si>
  <si>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</si>
  <si>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</si>
  <si>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</si>
  <si>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</si>
  <si>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</si>
  <si>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</si>
  <si>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</si>
  <si>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</si>
  <si>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</si>
  <si>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</si>
  <si>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</si>
  <si>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</si>
  <si>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</si>
  <si>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</si>
  <si>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</si>
  <si>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</si>
  <si>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</si>
  <si>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</si>
  <si>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</si>
  <si>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</si>
  <si>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</si>
  <si>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</si>
  <si>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</si>
  <si>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</si>
  <si>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</si>
  <si>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</si>
  <si>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</si>
  <si>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</si>
  <si>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</si>
  <si>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</si>
  <si>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</si>
  <si>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</si>
  <si>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</si>
  <si>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</si>
  <si>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</si>
  <si>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</si>
  <si>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</si>
  <si>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</si>
  <si>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</si>
  <si>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</si>
  <si>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</si>
  <si>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</si>
  <si>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</si>
  <si>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</si>
  <si>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</si>
  <si>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</si>
  <si>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</si>
  <si>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</si>
  <si>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</si>
  <si>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</si>
  <si>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</si>
  <si>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</si>
  <si>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</si>
  <si>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</si>
  <si>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</si>
  <si>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</si>
  <si>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</si>
  <si>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</si>
  <si>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</si>
  <si>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</si>
  <si>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</si>
  <si>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</si>
  <si>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</si>
  <si>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</si>
  <si>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</si>
  <si>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</si>
  <si>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</si>
  <si>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</si>
  <si>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</si>
  <si>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</si>
  <si>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</si>
  <si>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</si>
  <si>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</si>
  <si>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</si>
  <si>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</si>
  <si>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</si>
  <si>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</si>
  <si>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</si>
  <si>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</si>
  <si>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</si>
  <si>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</si>
  <si>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</si>
  <si>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</si>
  <si>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</si>
  <si>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</si>
  <si>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</si>
  <si>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</si>
  <si>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</si>
  <si>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</si>
  <si>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</si>
  <si>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</si>
  <si>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</si>
  <si>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</si>
  <si>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</si>
  <si>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</si>
  <si>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</si>
  <si>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</si>
  <si>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</si>
  <si>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</si>
  <si>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</si>
  <si>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</si>
  <si>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</si>
  <si>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</si>
  <si>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</si>
  <si>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</si>
  <si>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</si>
  <si>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</si>
  <si>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</si>
  <si>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</si>
  <si>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</si>
  <si>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</si>
  <si>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</si>
  <si>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</si>
  <si>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</si>
  <si>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</si>
  <si>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</si>
  <si>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</si>
  <si>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</si>
  <si>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</si>
  <si>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</si>
  <si>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</si>
  <si>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</si>
  <si>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</si>
  <si>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</si>
  <si>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</si>
  <si>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</si>
  <si>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</si>
  <si>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</si>
  <si>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</si>
  <si>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</si>
  <si>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</si>
  <si>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</si>
  <si>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</si>
  <si>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</si>
  <si>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</si>
  <si>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</si>
  <si>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</si>
  <si>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</si>
  <si>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</si>
  <si>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</si>
  <si>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</si>
  <si>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</si>
  <si>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</si>
  <si>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</si>
  <si>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</si>
  <si>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</si>
  <si>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</si>
  <si>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</si>
  <si>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</si>
  <si>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</si>
  <si>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</si>
  <si>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</si>
  <si>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</si>
  <si>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</si>
  <si>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</si>
  <si>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</si>
  <si>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</si>
  <si>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</si>
  <si>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</si>
  <si>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</si>
  <si>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</si>
  <si>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</si>
  <si>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</si>
  <si>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</si>
  <si>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</si>
  <si>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</si>
  <si>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</si>
  <si>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</si>
  <si>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</si>
  <si>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</si>
  <si>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</si>
  <si>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</si>
  <si>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</si>
  <si>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</si>
  <si>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</si>
  <si>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</si>
  <si>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</si>
  <si>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</si>
  <si>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</si>
  <si>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</si>
  <si>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</si>
  <si>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</si>
  <si>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</si>
  <si>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</si>
  <si>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</si>
  <si>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</si>
  <si>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</si>
  <si>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</si>
  <si>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</si>
  <si>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</si>
  <si>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</si>
  <si>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</si>
  <si>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</si>
  <si>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</si>
  <si>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</si>
  <si>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</si>
  <si>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</si>
  <si>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</si>
  <si>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</si>
  <si>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</si>
  <si>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</si>
  <si>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</si>
  <si>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</si>
  <si>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</si>
  <si>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</si>
  <si>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</si>
  <si>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</si>
  <si>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</si>
  <si>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</si>
  <si>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</si>
  <si>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</si>
  <si>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</si>
  <si>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</si>
  <si>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</si>
  <si>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</si>
  <si>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</si>
  <si>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</si>
  <si>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</si>
  <si>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</si>
  <si>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</si>
  <si>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</si>
  <si>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</si>
  <si>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</si>
  <si>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</si>
  <si>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</si>
  <si>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</si>
  <si>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</si>
  <si>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</si>
  <si>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</si>
  <si>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</si>
  <si>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</si>
  <si>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</si>
  <si>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</si>
  <si>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</si>
  <si>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</si>
  <si>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</si>
  <si>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</si>
  <si>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</si>
  <si>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</si>
  <si>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</si>
  <si>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</si>
  <si>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</si>
  <si>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</si>
  <si>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</si>
  <si>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</si>
  <si>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</si>
  <si>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</si>
  <si>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</si>
  <si>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</si>
  <si>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</si>
  <si>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</si>
  <si>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</si>
  <si>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</si>
  <si>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</si>
  <si>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</si>
  <si>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</si>
  <si>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</si>
  <si>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</si>
  <si>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</si>
  <si>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</si>
  <si>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</si>
  <si>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</si>
  <si>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</si>
  <si>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</si>
  <si>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</si>
  <si>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</si>
  <si>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</si>
  <si>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</si>
  <si>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</si>
  <si>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</si>
  <si>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</si>
  <si>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</si>
  <si>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</si>
  <si>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</si>
  <si>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</si>
  <si>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</si>
  <si>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</si>
  <si>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</si>
  <si>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</si>
  <si>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</si>
  <si>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</si>
  <si>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</si>
  <si>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</si>
  <si>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</si>
  <si>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</si>
  <si>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</si>
  <si>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</si>
  <si>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</si>
  <si>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</si>
  <si>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</si>
  <si>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</si>
  <si>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</si>
  <si>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</si>
  <si>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</si>
  <si>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</si>
  <si>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</si>
  <si>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</si>
  <si>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</si>
  <si>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</si>
  <si>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</si>
  <si>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</si>
  <si>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</si>
  <si>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</si>
  <si>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</si>
  <si>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</si>
  <si>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</si>
  <si>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</si>
  <si>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</si>
  <si>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</si>
  <si>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</si>
  <si>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</si>
  <si>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</si>
  <si>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</si>
  <si>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</si>
  <si>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</si>
  <si>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</si>
  <si>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</si>
  <si>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</si>
  <si>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</si>
  <si>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</si>
  <si>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</si>
  <si>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</si>
  <si>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</si>
  <si>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</si>
  <si>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</si>
  <si>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</si>
  <si>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</si>
  <si>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</si>
  <si>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</si>
  <si>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</si>
  <si>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</si>
  <si>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</si>
  <si>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</si>
  <si>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</si>
  <si>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</si>
  <si>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</si>
  <si>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</si>
  <si>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</si>
  <si>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</si>
  <si>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</si>
  <si>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</si>
  <si>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</si>
  <si>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</si>
  <si>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</si>
  <si>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</si>
  <si>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</si>
  <si>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</si>
  <si>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</si>
  <si>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</si>
  <si>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</si>
  <si>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</si>
  <si>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</si>
  <si>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</si>
  <si>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</si>
  <si>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</si>
  <si>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</si>
  <si>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</si>
  <si>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</si>
  <si>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</si>
  <si>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</si>
  <si>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</si>
  <si>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</si>
  <si>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</si>
  <si>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</si>
  <si>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</si>
  <si>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</si>
  <si>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</si>
  <si>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</si>
  <si>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</si>
  <si>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</si>
  <si>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</si>
  <si>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</si>
  <si>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</si>
  <si>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</si>
  <si>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</si>
  <si>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</si>
  <si>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</si>
  <si>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</si>
  <si>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</si>
  <si>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</si>
  <si>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</si>
  <si>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</si>
  <si>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</si>
  <si>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</si>
  <si>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</si>
  <si>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</si>
  <si>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</si>
  <si>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</si>
  <si>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</si>
  <si>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</si>
  <si>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</si>
  <si>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</si>
  <si>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</si>
  <si>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</si>
  <si>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</si>
  <si>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</si>
  <si>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</si>
  <si>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</si>
  <si>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</si>
  <si>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</si>
  <si>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</si>
  <si>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</si>
  <si>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</si>
  <si>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</si>
  <si>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</si>
  <si>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</si>
  <si>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</si>
  <si>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</si>
  <si>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</si>
  <si>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</si>
  <si>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</si>
  <si>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</si>
  <si>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</si>
  <si>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</si>
  <si>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</si>
  <si>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</si>
  <si>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</si>
  <si>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</si>
  <si>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</si>
  <si>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</si>
  <si>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</si>
  <si>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</si>
  <si>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</si>
  <si>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</si>
  <si>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</si>
  <si>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</si>
  <si>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</si>
  <si>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</si>
  <si>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</si>
  <si>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</si>
  <si>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</si>
  <si>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</si>
  <si>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</si>
  <si>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</si>
  <si>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</si>
  <si>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</si>
  <si>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</si>
  <si>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</si>
  <si>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</si>
  <si>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</si>
  <si>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</si>
  <si>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</si>
  <si>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</si>
  <si>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</si>
  <si>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</si>
  <si>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</si>
  <si>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</si>
  <si>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</si>
  <si>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</si>
  <si>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</si>
  <si>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</si>
  <si>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</si>
  <si>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</si>
  <si>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</si>
  <si>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</si>
  <si>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</si>
  <si>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</si>
  <si>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</si>
  <si>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</si>
  <si>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</si>
  <si>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</si>
  <si>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</si>
  <si>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</si>
  <si>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</si>
  <si>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</si>
  <si>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</si>
  <si>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</si>
  <si>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</si>
  <si>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</si>
  <si>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</si>
  <si>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</si>
  <si>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</si>
  <si>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</si>
  <si>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</si>
  <si>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</si>
  <si>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</si>
  <si>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</si>
  <si>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</si>
  <si>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</si>
  <si>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</si>
  <si>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</si>
  <si>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</si>
  <si>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</si>
  <si>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</si>
  <si>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</si>
  <si>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</si>
  <si>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</si>
  <si>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</si>
  <si>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</si>
  <si>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</si>
  <si>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</si>
  <si>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</si>
  <si>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</si>
  <si>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</si>
  <si>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</si>
  <si>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</si>
  <si>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</si>
  <si>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</si>
  <si>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</si>
  <si>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</si>
  <si>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</si>
  <si>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</si>
  <si>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</si>
  <si>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</si>
  <si>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</si>
  <si>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</si>
  <si>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</si>
  <si>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</si>
  <si>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</si>
  <si>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</si>
  <si>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</si>
  <si>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</si>
  <si>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</si>
  <si>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</si>
  <si>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</si>
  <si>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</si>
  <si>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</si>
  <si>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</si>
  <si>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</si>
  <si>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</si>
  <si>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</si>
  <si>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</si>
  <si>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</si>
  <si>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</si>
  <si>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</si>
  <si>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</si>
  <si>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</si>
  <si>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</si>
  <si>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</si>
  <si>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</si>
  <si>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</si>
  <si>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</si>
  <si>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</si>
  <si>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</si>
  <si>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</si>
  <si>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</si>
  <si>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</si>
  <si>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</si>
  <si>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</si>
  <si>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</si>
  <si>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</si>
  <si>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</si>
  <si>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</si>
  <si>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</si>
  <si>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</si>
  <si>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</si>
  <si>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</si>
  <si>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</si>
  <si>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</si>
  <si>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</si>
  <si>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</si>
  <si>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</si>
  <si>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</si>
  <si>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</si>
  <si>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</si>
  <si>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</si>
  <si>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</si>
  <si>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</si>
  <si>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</si>
  <si>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</si>
  <si>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</si>
  <si>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</si>
  <si>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</si>
  <si>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</si>
  <si>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</si>
  <si>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</si>
  <si>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</si>
  <si>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</si>
  <si>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</si>
  <si>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</si>
  <si>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</si>
  <si>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</si>
  <si>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</si>
  <si>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</si>
  <si>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</si>
  <si>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</si>
  <si>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</si>
  <si>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</si>
  <si>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</si>
  <si>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</si>
  <si>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</si>
  <si>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</si>
  <si>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</si>
  <si>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</si>
  <si>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</si>
  <si>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</si>
  <si>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</si>
  <si>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</si>
  <si>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</si>
  <si>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</si>
  <si>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</si>
  <si>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</si>
  <si>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</si>
  <si>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</si>
  <si>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</si>
  <si>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</si>
  <si>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</si>
  <si>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</si>
  <si>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</si>
  <si>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</si>
  <si>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</si>
  <si>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</si>
  <si>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</si>
  <si>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</si>
  <si>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</si>
  <si>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</si>
  <si>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</si>
  <si>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</si>
  <si>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</si>
  <si>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</si>
  <si>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</si>
  <si>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</si>
  <si>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</si>
  <si>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</si>
  <si>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</si>
  <si>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</si>
  <si>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</si>
  <si>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</si>
  <si>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</si>
  <si>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</si>
  <si>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</si>
  <si>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</si>
  <si>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</si>
  <si>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</si>
  <si>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</si>
  <si>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</si>
  <si>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</si>
  <si>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</si>
  <si>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</si>
  <si>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</si>
  <si>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</si>
  <si>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</si>
  <si>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</si>
  <si>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</si>
  <si>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</si>
  <si>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</si>
  <si>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</si>
  <si>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</si>
  <si>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</si>
  <si>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</si>
  <si>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</si>
  <si>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</si>
  <si>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</si>
  <si>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</si>
  <si>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</si>
  <si>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</si>
  <si>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</si>
  <si>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</si>
  <si>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</si>
  <si>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</si>
  <si>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</si>
  <si>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</si>
  <si>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</si>
  <si>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</si>
  <si>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</si>
  <si>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</si>
  <si>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</si>
  <si>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</si>
  <si>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</si>
  <si>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</si>
  <si>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</si>
  <si>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</si>
  <si>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</si>
  <si>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</si>
  <si>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</si>
  <si>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</si>
  <si>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</si>
  <si>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</si>
  <si>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</si>
  <si>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</si>
  <si>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</si>
  <si>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</si>
  <si>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</si>
  <si>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</si>
  <si>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</si>
  <si>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</si>
  <si>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</si>
  <si>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</si>
  <si>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</si>
  <si>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</si>
  <si>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</si>
  <si>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</si>
  <si>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</si>
  <si>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</si>
  <si>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</si>
  <si>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</si>
  <si>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</si>
  <si>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</si>
  <si>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</si>
  <si>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</si>
  <si>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</si>
  <si>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</si>
  <si>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</si>
  <si>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</si>
  <si>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</si>
  <si>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</si>
  <si>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</si>
  <si>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</si>
  <si>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</si>
  <si>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</si>
  <si>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</si>
  <si>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</si>
  <si>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</si>
  <si>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</si>
  <si>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</si>
  <si>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</si>
  <si>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</si>
  <si>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</si>
  <si>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</si>
  <si>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</si>
  <si>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</si>
  <si>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</si>
  <si>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</si>
  <si>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</si>
  <si>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</si>
  <si>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</si>
  <si>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</si>
  <si>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</si>
  <si>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</si>
  <si>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</si>
  <si>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</si>
  <si>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</si>
  <si>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</si>
  <si>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</si>
  <si>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</si>
  <si>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</si>
  <si>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</si>
  <si>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</si>
  <si>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</si>
  <si>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</si>
  <si>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</si>
  <si>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</si>
  <si>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</si>
  <si>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</si>
  <si>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</si>
  <si>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</si>
  <si>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</si>
  <si>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</si>
  <si>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</si>
  <si>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</si>
  <si>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</si>
  <si>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</si>
  <si>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</si>
  <si>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</si>
  <si>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</si>
  <si>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</si>
  <si>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</si>
  <si>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</si>
  <si>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</si>
  <si>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</si>
  <si>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</si>
  <si>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</si>
  <si>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</si>
  <si>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</si>
  <si>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</si>
  <si>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</si>
  <si>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</si>
  <si>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</si>
  <si>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</si>
  <si>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</si>
  <si>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</si>
  <si>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</si>
  <si>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</si>
  <si>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</si>
  <si>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</si>
  <si>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</si>
  <si>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</si>
  <si>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</si>
  <si>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</si>
  <si>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</si>
  <si>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</si>
  <si>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</si>
  <si>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</si>
  <si>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</si>
  <si>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</si>
  <si>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</si>
  <si>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</si>
  <si>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</si>
  <si>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</si>
  <si>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</si>
  <si>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</si>
  <si>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</si>
  <si>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</si>
  <si>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</si>
  <si>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</si>
  <si>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</si>
  <si>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</si>
  <si>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</si>
  <si>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</si>
  <si>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</si>
  <si>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</si>
  <si>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</si>
  <si>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</si>
  <si>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</si>
  <si>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</si>
  <si>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</si>
  <si>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</si>
  <si>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</si>
  <si>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</si>
  <si>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</si>
  <si>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</si>
  <si>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</si>
  <si>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</si>
  <si>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</si>
  <si>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</si>
  <si>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</si>
  <si>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</si>
  <si>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</si>
  <si>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</si>
  <si>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</si>
  <si>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</si>
  <si>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</si>
  <si>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</si>
  <si>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</si>
  <si>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</si>
  <si>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</si>
  <si>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</si>
  <si>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</si>
  <si>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</si>
  <si>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</si>
  <si>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</si>
  <si>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</si>
  <si>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</si>
  <si>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</si>
  <si>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</si>
  <si>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</si>
  <si>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</si>
  <si>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</si>
  <si>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</si>
  <si>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</si>
  <si>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</si>
  <si>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</si>
  <si>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</si>
  <si>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</si>
  <si>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</si>
  <si>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</si>
  <si>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</si>
  <si>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</si>
  <si>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</si>
  <si>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</si>
  <si>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</si>
  <si>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</si>
  <si>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</si>
  <si>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</si>
  <si>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</si>
  <si>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</si>
  <si>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</si>
  <si>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</si>
  <si>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</si>
  <si>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</si>
  <si>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</si>
  <si>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</si>
  <si>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</si>
  <si>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</si>
  <si>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</si>
  <si>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</si>
  <si>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</si>
  <si>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</si>
  <si>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</si>
  <si>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</si>
  <si>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</si>
  <si>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</si>
  <si>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</si>
  <si>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</si>
  <si>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</si>
  <si>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</si>
  <si>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</si>
  <si>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</si>
  <si>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</si>
  <si>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</si>
  <si>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</si>
  <si>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</si>
  <si>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</si>
  <si>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</si>
  <si>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</si>
  <si>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</si>
  <si>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</si>
  <si>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</si>
  <si>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</si>
  <si>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</si>
  <si>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</si>
  <si>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</si>
  <si>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</si>
  <si>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</si>
  <si>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</si>
  <si>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</si>
  <si>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</si>
  <si>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</si>
  <si>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</si>
  <si>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</si>
  <si>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</si>
  <si>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</si>
  <si>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</si>
  <si>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</si>
  <si>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</si>
  <si>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</si>
  <si>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</si>
  <si>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</si>
  <si>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</si>
  <si>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</si>
  <si>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</si>
  <si>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</si>
  <si>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</si>
  <si>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</si>
  <si>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</si>
  <si>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</si>
  <si>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</si>
  <si>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</si>
  <si>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</si>
  <si>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</si>
  <si>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</si>
  <si>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</si>
  <si>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</si>
  <si>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</si>
  <si>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</si>
  <si>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</si>
  <si>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</si>
  <si>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</si>
  <si>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</si>
  <si>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</si>
  <si>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</si>
  <si>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</si>
  <si>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</si>
  <si>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</si>
  <si>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</si>
  <si>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</si>
  <si>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</si>
  <si>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</si>
  <si>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</si>
  <si>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</si>
  <si>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</si>
  <si>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</si>
  <si>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</si>
  <si>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</si>
  <si>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</si>
  <si>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</si>
  <si>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</si>
  <si>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</si>
  <si>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</si>
  <si>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</si>
  <si>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</si>
  <si>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</si>
  <si>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</si>
  <si>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</si>
  <si>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</si>
  <si>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</si>
  <si>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</si>
  <si>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</si>
  <si>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</si>
  <si>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</si>
  <si>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</si>
  <si>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</si>
  <si>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</si>
  <si>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</si>
  <si>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</si>
  <si>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</si>
  <si>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</si>
  <si>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</si>
  <si>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</si>
  <si>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</si>
  <si>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</si>
  <si>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</si>
  <si>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</si>
  <si>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</si>
  <si>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</si>
  <si>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</si>
  <si>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</si>
  <si>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</si>
  <si>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</si>
  <si>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</si>
  <si>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</si>
  <si>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</si>
  <si>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</si>
  <si>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</si>
  <si>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</si>
  <si>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</si>
  <si>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</si>
  <si>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</si>
  <si>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</si>
  <si>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</si>
  <si>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</si>
  <si>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</si>
  <si>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</si>
  <si>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</si>
  <si>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</si>
  <si>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</si>
  <si>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</si>
  <si>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</si>
  <si>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</si>
  <si>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</si>
  <si>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</si>
  <si>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</si>
  <si>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</si>
  <si>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</si>
  <si>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</si>
  <si>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</si>
  <si>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</si>
  <si>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</si>
  <si>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</si>
  <si>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</si>
  <si>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</si>
  <si>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</si>
  <si>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</si>
  <si>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</si>
  <si>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</si>
  <si>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</si>
  <si>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</si>
  <si>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</si>
  <si>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</si>
  <si>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</si>
  <si>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</si>
  <si>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</si>
  <si>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</si>
  <si>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</si>
  <si>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</si>
  <si>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</si>
  <si>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</si>
  <si>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</si>
  <si>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</si>
  <si>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</si>
  <si>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</si>
  <si>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</si>
  <si>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</si>
  <si>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</si>
  <si>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</si>
  <si>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</si>
  <si>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</si>
  <si>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</si>
  <si>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</si>
  <si>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</si>
  <si>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</si>
  <si>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</si>
  <si>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</si>
  <si>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</si>
  <si>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</si>
  <si>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</si>
  <si>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</si>
  <si>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</si>
  <si>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</si>
  <si>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</si>
  <si>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</si>
  <si>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</si>
  <si>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</si>
  <si>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</si>
  <si>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</si>
  <si>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</si>
  <si>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</si>
  <si>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</si>
  <si>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</si>
  <si>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</si>
  <si>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</si>
  <si>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</si>
  <si>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</si>
  <si>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</si>
  <si>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</si>
  <si>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</si>
  <si>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</si>
  <si>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</si>
  <si>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</si>
  <si>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</si>
  <si>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</si>
  <si>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</si>
  <si>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</si>
  <si>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</si>
  <si>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</si>
  <si>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</si>
  <si>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</si>
  <si>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</si>
  <si>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</si>
  <si>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</si>
  <si>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</si>
  <si>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</si>
  <si>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</si>
  <si>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</si>
  <si>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</si>
  <si>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</si>
  <si>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</si>
  <si>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</si>
  <si>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</si>
  <si>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</si>
  <si>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</si>
  <si>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</si>
  <si>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</si>
  <si>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</si>
  <si>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</si>
  <si>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</si>
  <si>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</si>
  <si>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</si>
  <si>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</si>
  <si>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</si>
  <si>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</si>
  <si>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</si>
  <si>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</si>
  <si>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</si>
  <si>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</si>
  <si>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</si>
  <si>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</si>
  <si>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</si>
  <si>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</si>
  <si>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</si>
  <si>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</si>
  <si>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</si>
  <si>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</si>
  <si>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</si>
  <si>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</si>
  <si>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</si>
  <si>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</si>
  <si>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</si>
  <si>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</si>
  <si>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</si>
  <si>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</si>
  <si>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</si>
  <si>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</si>
  <si>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</si>
  <si>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</si>
  <si>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</si>
  <si>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</si>
  <si>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</si>
  <si>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</si>
  <si>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</si>
  <si>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</si>
  <si>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</si>
  <si>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</si>
  <si>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</si>
  <si>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</si>
  <si>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</si>
  <si>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</si>
  <si>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</si>
  <si>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</si>
  <si>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</si>
  <si>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</si>
  <si>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</si>
  <si>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</si>
  <si>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</si>
  <si>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</si>
  <si>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</si>
  <si>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</si>
  <si>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</si>
  <si>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</si>
  <si>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</si>
  <si>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</si>
  <si>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</si>
  <si>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</si>
  <si>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</si>
  <si>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</si>
  <si>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</si>
  <si>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</si>
  <si>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</si>
  <si>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</si>
  <si>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</si>
  <si>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</si>
  <si>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</si>
  <si>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</si>
  <si>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</si>
  <si>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</si>
  <si>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</si>
  <si>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</si>
  <si>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</si>
  <si>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</si>
  <si>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</si>
  <si>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</si>
  <si>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</si>
  <si>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</si>
  <si>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</si>
  <si>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</si>
  <si>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</si>
  <si>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</si>
  <si>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</si>
  <si>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</si>
  <si>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</si>
  <si>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</si>
  <si>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</si>
  <si>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</si>
  <si>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</si>
  <si>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</si>
  <si>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</si>
  <si>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</si>
  <si>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</si>
  <si>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</si>
  <si>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</si>
  <si>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</si>
  <si>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</si>
  <si>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</si>
  <si>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</si>
  <si>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</si>
  <si>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</si>
  <si>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</si>
  <si>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</si>
  <si>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</si>
  <si>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</si>
  <si>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</si>
  <si>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</si>
  <si>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</si>
  <si>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</si>
  <si>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</si>
  <si>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</si>
  <si>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</si>
  <si>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</si>
  <si>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</si>
  <si>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</si>
  <si>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</si>
  <si>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</si>
  <si>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</si>
  <si>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</si>
  <si>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</si>
  <si>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</si>
  <si>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</si>
  <si>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</si>
  <si>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</si>
  <si>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</si>
  <si>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</si>
  <si>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</si>
  <si>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</si>
  <si>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</si>
  <si>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</si>
  <si>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</si>
  <si>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</si>
  <si>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</si>
  <si>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</si>
  <si>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</si>
  <si>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</si>
  <si>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</si>
  <si>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</si>
  <si>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</si>
  <si>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</si>
  <si>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</si>
  <si>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</si>
  <si>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</si>
  <si>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</si>
  <si>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</si>
  <si>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</si>
  <si>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</si>
  <si>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</si>
  <si>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</si>
  <si>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</si>
  <si>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</si>
  <si>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</si>
  <si>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</si>
  <si>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</si>
  <si>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</si>
  <si>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</si>
  <si>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</si>
  <si>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</si>
  <si>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</si>
  <si>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</si>
  <si>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</si>
  <si>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</si>
  <si>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</si>
  <si>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</si>
  <si>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</si>
  <si>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</si>
  <si>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</si>
  <si>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</si>
  <si>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</si>
  <si>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</si>
  <si>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</si>
  <si>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</si>
  <si>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</si>
  <si>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</si>
  <si>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</si>
  <si>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</si>
  <si>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</si>
  <si>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</si>
  <si>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</si>
  <si>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</si>
  <si>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</si>
  <si>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</si>
  <si>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</si>
  <si>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</si>
  <si>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</si>
  <si>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</si>
  <si>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</si>
  <si>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</si>
  <si>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</si>
  <si>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</si>
  <si>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</si>
  <si>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</si>
  <si>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</si>
  <si>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</si>
  <si>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</si>
  <si>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</si>
  <si>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</si>
  <si>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</si>
  <si>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</si>
  <si>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</si>
  <si>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</si>
  <si>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</si>
  <si>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</si>
  <si>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</si>
  <si>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</si>
  <si>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</si>
  <si>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</si>
  <si>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</si>
  <si>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</si>
  <si>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</si>
  <si>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</si>
  <si>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</si>
  <si>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</si>
  <si>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</si>
  <si>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</si>
  <si>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</si>
  <si>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</si>
  <si>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</si>
  <si>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</si>
  <si>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</si>
  <si>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</si>
  <si>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</si>
  <si>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</si>
  <si>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</si>
  <si>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</si>
  <si>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</si>
  <si>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</si>
  <si>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</si>
  <si>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</si>
  <si>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</si>
  <si>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</si>
  <si>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</si>
  <si>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</si>
  <si>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</si>
  <si>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</si>
  <si>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</si>
  <si>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</si>
  <si>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</si>
  <si>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</si>
  <si>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</si>
  <si>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</si>
  <si>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</si>
  <si>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</si>
  <si>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</si>
  <si>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</si>
  <si>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</si>
  <si>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</si>
  <si>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</si>
  <si>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</si>
  <si>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</si>
  <si>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</si>
  <si>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</si>
  <si>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</si>
  <si>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</si>
  <si>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</si>
  <si>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</si>
  <si>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</si>
  <si>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</si>
  <si>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</si>
  <si>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</si>
  <si>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</si>
  <si>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</si>
  <si>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</si>
  <si>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</si>
  <si>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</si>
  <si>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</si>
  <si>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</si>
  <si>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</si>
  <si>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</si>
  <si>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</si>
  <si>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</si>
  <si>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</si>
  <si>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</si>
  <si>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</si>
  <si>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</si>
  <si>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</si>
  <si>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</si>
  <si>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</si>
  <si>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</si>
  <si>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</si>
  <si>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</si>
  <si>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</si>
  <si>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</si>
  <si>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</si>
  <si>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</si>
  <si>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</si>
  <si>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</si>
  <si>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</si>
  <si>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</si>
  <si>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</si>
  <si>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</si>
  <si>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</si>
  <si>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</si>
  <si>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</si>
  <si>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</si>
  <si>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</si>
  <si>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</si>
  <si>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</si>
  <si>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</si>
  <si>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</si>
  <si>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</si>
  <si>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</si>
  <si>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</si>
  <si>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</si>
  <si>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</si>
  <si>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</si>
  <si>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</si>
  <si>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</si>
  <si>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</si>
  <si>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</si>
  <si>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</si>
  <si>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</si>
  <si>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</si>
  <si>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</si>
  <si>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</si>
  <si>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</si>
  <si>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</si>
  <si>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</si>
  <si>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</si>
  <si>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</si>
  <si>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</si>
  <si>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</si>
  <si>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</si>
  <si>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</si>
  <si>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</si>
  <si>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</si>
  <si>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</si>
  <si>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</si>
  <si>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</si>
  <si>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</si>
  <si>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</si>
  <si>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</si>
  <si>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</si>
  <si>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</si>
  <si>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</si>
  <si>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</si>
  <si>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</si>
  <si>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</si>
  <si>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</si>
  <si>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</si>
  <si>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</si>
  <si>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</si>
  <si>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</si>
  <si>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</si>
  <si>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</si>
  <si>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</si>
  <si>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</si>
  <si>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</si>
  <si>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</si>
  <si>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</si>
  <si>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</si>
  <si>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</si>
  <si>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</si>
  <si>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</si>
  <si>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</si>
  <si>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</si>
  <si>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</si>
  <si>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</si>
  <si>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</si>
  <si>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</si>
  <si>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</si>
  <si>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</si>
  <si>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</si>
  <si>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</si>
  <si>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</si>
  <si>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</si>
  <si>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</si>
  <si>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</si>
  <si>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</si>
  <si>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</si>
  <si>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</si>
  <si>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</si>
  <si>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</si>
  <si>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</si>
  <si>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</si>
  <si>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</si>
  <si>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</si>
  <si>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</si>
  <si>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</si>
  <si>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</si>
  <si>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</si>
  <si>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</si>
  <si>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</si>
  <si>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</si>
  <si>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</si>
  <si>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</si>
  <si>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</si>
  <si>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</si>
  <si>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</si>
  <si>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</si>
  <si>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</si>
  <si>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</si>
  <si>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</si>
  <si>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</si>
  <si>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</si>
  <si>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</si>
  <si>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</si>
  <si>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</si>
  <si>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</si>
  <si>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</si>
  <si>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</si>
  <si>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</si>
  <si>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</si>
  <si>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</si>
  <si>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</si>
  <si>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</si>
  <si>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</si>
  <si>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</si>
  <si>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</si>
  <si>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</si>
  <si>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</si>
  <si>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</si>
  <si>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</si>
  <si>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</si>
  <si>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</si>
  <si>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</si>
  <si>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</si>
  <si>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</si>
  <si>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</si>
  <si>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</si>
  <si>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</si>
  <si>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</si>
  <si>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</si>
  <si>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</si>
  <si>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</si>
  <si>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</si>
  <si>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</si>
  <si>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</si>
  <si>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</si>
  <si>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</si>
  <si>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</si>
  <si>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</si>
  <si>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</si>
  <si>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</si>
  <si>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</si>
  <si>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</si>
  <si>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</si>
  <si>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</si>
  <si>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</si>
  <si>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</si>
  <si>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</si>
  <si>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</si>
  <si>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</si>
  <si>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</si>
  <si>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</si>
  <si>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</si>
  <si>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</si>
  <si>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</si>
  <si>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</si>
  <si>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</si>
  <si>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</si>
  <si>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</si>
  <si>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</si>
  <si>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</si>
  <si>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</si>
  <si>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</si>
  <si>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</si>
  <si>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</si>
  <si>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</si>
  <si>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</si>
  <si>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</si>
  <si>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</si>
  <si>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</si>
  <si>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</si>
  <si>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</si>
  <si>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</si>
  <si>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</si>
  <si>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</si>
  <si>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</si>
  <si>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</si>
  <si>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</si>
  <si>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</si>
  <si>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</si>
  <si>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</si>
  <si>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</si>
  <si>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</si>
  <si>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</si>
  <si>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</si>
  <si>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</si>
  <si>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</si>
  <si>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</si>
  <si>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</si>
  <si>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</si>
  <si>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</si>
  <si>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</si>
  <si>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</si>
  <si>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</si>
  <si>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</si>
  <si>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</si>
  <si>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</si>
  <si>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</si>
  <si>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</si>
  <si>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</si>
  <si>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</si>
  <si>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</si>
  <si>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</si>
  <si>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</si>
  <si>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</si>
  <si>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</si>
  <si>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</si>
  <si>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</si>
  <si>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</si>
  <si>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</si>
  <si>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</si>
  <si>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</si>
  <si>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</si>
  <si>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</si>
  <si>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</si>
  <si>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</si>
  <si>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</si>
  <si>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</si>
  <si>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</si>
  <si>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</si>
  <si>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</si>
  <si>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</si>
  <si>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</si>
  <si>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</si>
  <si>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</si>
  <si>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</si>
  <si>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</si>
  <si>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</si>
  <si>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</si>
  <si>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</si>
  <si>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</si>
  <si>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</si>
  <si>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</si>
  <si>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</si>
  <si>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</si>
  <si>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</si>
  <si>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</si>
  <si>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</si>
  <si>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</si>
  <si>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</si>
  <si>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</si>
  <si>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</si>
  <si>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</si>
  <si>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</si>
  <si>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</si>
  <si>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</si>
  <si>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</si>
  <si>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</si>
  <si>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</si>
  <si>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</si>
  <si>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</si>
  <si>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</si>
  <si>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</si>
  <si>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</si>
  <si>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</si>
  <si>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</si>
  <si>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</si>
  <si>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</si>
  <si>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</si>
  <si>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</si>
  <si>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</si>
  <si>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</si>
  <si>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</si>
  <si>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</si>
  <si>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</si>
  <si>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</si>
  <si>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</si>
  <si>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</si>
  <si>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</si>
  <si>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</si>
  <si>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</si>
  <si>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</si>
  <si>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</si>
  <si>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</si>
  <si>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</si>
  <si>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</si>
  <si>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</si>
  <si>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</si>
  <si>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</si>
  <si>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</si>
  <si>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</si>
  <si>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</si>
  <si>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</si>
  <si>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</si>
  <si>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</si>
  <si>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</si>
  <si>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</si>
  <si>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</si>
  <si>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</si>
  <si>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</si>
  <si>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</si>
  <si>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</si>
  <si>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</si>
  <si>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</si>
  <si>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</si>
  <si>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</si>
  <si>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</si>
  <si>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</si>
  <si>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</si>
  <si>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</si>
  <si>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</si>
  <si>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</si>
  <si>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</si>
  <si>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</si>
  <si>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</si>
  <si>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</si>
  <si>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</si>
  <si>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</si>
  <si>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</si>
  <si>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</si>
  <si>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</si>
  <si>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</si>
  <si>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</si>
  <si>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</si>
  <si>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</si>
  <si>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</si>
  <si>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</si>
  <si>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</si>
  <si>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</si>
  <si>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</si>
  <si>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</si>
  <si>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</si>
  <si>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</si>
  <si>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</si>
  <si>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</si>
  <si>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</si>
  <si>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</si>
  <si>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</si>
  <si>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</si>
  <si>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</si>
  <si>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</si>
  <si>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</si>
  <si>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</si>
  <si>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</si>
  <si>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</si>
  <si>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</si>
  <si>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</si>
  <si>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</si>
  <si>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</si>
  <si>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</si>
  <si>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</si>
  <si>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</si>
  <si>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</si>
  <si>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</si>
  <si>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</si>
  <si>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</si>
  <si>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</si>
  <si>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</si>
  <si>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</si>
  <si>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</si>
  <si>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</si>
  <si>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</si>
  <si>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</si>
  <si>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</si>
  <si>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</si>
  <si>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</si>
  <si>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</si>
  <si>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</si>
  <si>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</si>
  <si>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</si>
  <si>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</si>
  <si>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</si>
  <si>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</si>
  <si>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</si>
  <si>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</si>
  <si>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</si>
  <si>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</si>
  <si>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</si>
  <si>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</si>
  <si>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</si>
  <si>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</si>
  <si>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</si>
  <si>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</si>
  <si>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</si>
  <si>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</si>
  <si>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</si>
  <si>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</si>
  <si>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</si>
  <si>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</si>
  <si>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</si>
  <si>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</si>
  <si>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</si>
  <si>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</si>
  <si>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</si>
  <si>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</si>
  <si>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</si>
  <si>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</si>
  <si>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</si>
  <si>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</si>
  <si>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</si>
  <si>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</si>
  <si>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</si>
  <si>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</si>
  <si>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</si>
  <si>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</si>
  <si>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</si>
  <si>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</si>
  <si>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</si>
  <si>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</si>
  <si>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</si>
  <si>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</si>
  <si>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</si>
  <si>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</si>
  <si>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</si>
  <si>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</si>
  <si>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</si>
  <si>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</si>
  <si>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</si>
  <si>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</si>
  <si>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</si>
  <si>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</si>
  <si>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</si>
  <si>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</si>
  <si>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</si>
  <si>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</si>
  <si>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</si>
  <si>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</si>
  <si>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</si>
  <si>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</si>
  <si>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</si>
  <si>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</si>
  <si>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</si>
  <si>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</si>
  <si>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</si>
  <si>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</si>
  <si>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</si>
  <si>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</si>
  <si>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</si>
  <si>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</si>
  <si>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</si>
  <si>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</si>
  <si>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</si>
  <si>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</si>
  <si>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</si>
  <si>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</si>
  <si>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</si>
  <si>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</si>
  <si>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</si>
  <si>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</si>
  <si>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</si>
  <si>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</si>
  <si>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</si>
  <si>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</si>
  <si>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</si>
  <si>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</si>
  <si>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</si>
  <si>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</si>
  <si>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</si>
  <si>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</si>
  <si>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</si>
  <si>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</si>
  <si>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</si>
  <si>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</si>
  <si>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</si>
  <si>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</si>
  <si>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</si>
  <si>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</si>
  <si>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</si>
  <si>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</si>
  <si>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</si>
  <si>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</si>
  <si>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</si>
  <si>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</si>
  <si>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</si>
  <si>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</si>
  <si>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</si>
  <si>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</si>
  <si>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</si>
  <si>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</si>
  <si>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</si>
  <si>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</si>
  <si>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</si>
  <si>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</si>
  <si>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</si>
  <si>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</si>
  <si>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</si>
  <si>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</si>
  <si>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</si>
  <si>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</si>
  <si>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</si>
  <si>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</si>
  <si>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</si>
  <si>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</si>
  <si>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</si>
  <si>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</si>
  <si>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</si>
  <si>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</si>
  <si>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</si>
  <si>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</si>
  <si>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</si>
  <si>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</si>
  <si>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</si>
  <si>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</si>
  <si>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</si>
  <si>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</si>
  <si>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</si>
  <si>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</si>
  <si>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</si>
  <si>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</si>
  <si>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</si>
  <si>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</si>
  <si>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</si>
  <si>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</si>
  <si>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</si>
  <si>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</si>
  <si>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</si>
  <si>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</si>
  <si>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</si>
  <si>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</si>
  <si>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</si>
  <si>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</si>
  <si>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</si>
  <si>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</si>
  <si>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</si>
  <si>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</si>
  <si>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</si>
  <si>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</si>
  <si>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</si>
  <si>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</si>
  <si>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</si>
  <si>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</si>
  <si>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</si>
  <si>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</si>
  <si>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</si>
  <si>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</si>
  <si>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</si>
  <si>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</si>
  <si>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</si>
  <si>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</si>
  <si>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</si>
  <si>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</si>
  <si>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</si>
  <si>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</si>
  <si>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</si>
  <si>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</si>
  <si>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</si>
  <si>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</si>
  <si>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</si>
  <si>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</si>
  <si>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</si>
  <si>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</si>
  <si>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</si>
  <si>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</si>
  <si>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</si>
  <si>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</si>
  <si>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</si>
  <si>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</si>
  <si>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</si>
  <si>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</si>
  <si>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</si>
  <si>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</si>
  <si>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</si>
  <si>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</si>
  <si>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</si>
  <si>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</si>
  <si>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</si>
  <si>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</si>
  <si>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</si>
  <si>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</si>
  <si>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</si>
  <si>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</si>
  <si>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</si>
  <si>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</si>
  <si>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</si>
  <si>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</si>
  <si>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</si>
  <si>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</si>
  <si>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</si>
  <si>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</si>
  <si>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</si>
  <si>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</si>
  <si>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</si>
  <si>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</si>
  <si>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</si>
  <si>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</si>
  <si>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</si>
  <si>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</si>
  <si>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</si>
  <si>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</si>
  <si>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</si>
  <si>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</si>
  <si>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</si>
  <si>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</si>
  <si>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</si>
  <si>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</si>
  <si>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</si>
  <si>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</si>
  <si>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</si>
  <si>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</si>
  <si>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</si>
  <si>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</si>
  <si>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</si>
  <si>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</si>
  <si>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</si>
  <si>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</si>
  <si>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</si>
  <si>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</si>
  <si>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</si>
  <si>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</si>
  <si>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</si>
  <si>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</si>
  <si>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</si>
  <si>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</si>
  <si>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</si>
  <si>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</si>
  <si>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</si>
  <si>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</si>
  <si>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</si>
  <si>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</si>
  <si>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</si>
  <si>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</si>
  <si>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</si>
  <si>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</si>
  <si>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</si>
  <si>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</si>
  <si>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</si>
  <si>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</si>
  <si>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</si>
  <si>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</si>
  <si>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</si>
  <si>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</si>
  <si>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</si>
  <si>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</si>
  <si>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</si>
  <si>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</si>
  <si>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</si>
  <si>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</si>
  <si>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</si>
  <si>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</si>
  <si>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</si>
  <si>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</si>
  <si>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</si>
  <si>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</si>
  <si>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</si>
  <si>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</si>
  <si>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</si>
  <si>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</si>
  <si>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</si>
  <si>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</si>
  <si>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</si>
  <si>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</si>
  <si>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</si>
  <si>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</si>
  <si>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</si>
  <si>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</si>
  <si>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</si>
  <si>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</si>
  <si>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</si>
  <si>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</si>
  <si>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</si>
  <si>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</si>
  <si>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</si>
  <si>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</si>
  <si>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</si>
  <si>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</si>
  <si>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</si>
  <si>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</si>
  <si>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</si>
  <si>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</si>
  <si>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</si>
  <si>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</si>
  <si>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</si>
  <si>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</si>
  <si>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</si>
  <si>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</si>
  <si>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</si>
  <si>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</si>
  <si>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</si>
  <si>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</si>
  <si>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</si>
  <si>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</si>
  <si>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</si>
  <si>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</si>
  <si>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</si>
  <si>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</si>
  <si>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</si>
  <si>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</si>
  <si>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</si>
  <si>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</si>
  <si>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</si>
  <si>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</si>
  <si>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</si>
  <si>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</si>
  <si>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</si>
  <si>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</si>
  <si>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</si>
  <si>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</si>
  <si>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</si>
  <si>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</si>
  <si>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</si>
  <si>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</si>
  <si>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</si>
  <si>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</si>
  <si>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</si>
  <si>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</si>
  <si>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</si>
  <si>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</si>
  <si>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</si>
  <si>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</si>
  <si>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</si>
  <si>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</si>
  <si>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</si>
  <si>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</si>
  <si>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</si>
  <si>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</si>
  <si>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</si>
  <si>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</si>
  <si>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</si>
  <si>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</si>
  <si>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</si>
  <si>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</si>
  <si>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</si>
  <si>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</si>
  <si>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</si>
  <si>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</si>
  <si>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</si>
  <si>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</si>
  <si>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</si>
  <si>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</si>
  <si>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</si>
  <si>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</si>
  <si>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</si>
  <si>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</si>
  <si>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</si>
  <si>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</si>
  <si>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</si>
  <si>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</si>
  <si>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</si>
  <si>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</si>
  <si>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</si>
  <si>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</si>
  <si>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</si>
  <si>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</si>
  <si>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</si>
  <si>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</si>
  <si>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</si>
  <si>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</si>
  <si>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</si>
  <si>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</si>
  <si>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</si>
  <si>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</si>
  <si>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</si>
  <si>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</si>
  <si>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</si>
  <si>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</si>
  <si>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</si>
  <si>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</si>
  <si>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</si>
  <si>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</si>
  <si>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</si>
  <si>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</si>
  <si>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</si>
  <si>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</si>
  <si>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</si>
  <si>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</si>
  <si>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</si>
  <si>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</si>
  <si>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</si>
  <si>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</si>
  <si>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</si>
  <si>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</si>
  <si>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</si>
  <si>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</si>
  <si>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</si>
  <si>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</si>
  <si>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</si>
  <si>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</si>
  <si>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</si>
  <si>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</si>
  <si>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</si>
  <si>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</si>
  <si>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</si>
  <si>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</si>
  <si>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</si>
  <si>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</si>
  <si>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</si>
  <si>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</si>
  <si>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</si>
  <si>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</si>
  <si>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</si>
  <si>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</si>
  <si>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</si>
  <si>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</si>
  <si>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</si>
  <si>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</si>
  <si>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</si>
  <si>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</si>
  <si>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</si>
  <si>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</si>
  <si>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</si>
  <si>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</si>
  <si>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</si>
  <si>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</si>
  <si>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</si>
  <si>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</si>
  <si>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</si>
  <si>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</si>
  <si>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</si>
  <si>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</si>
  <si>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</si>
  <si>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</si>
  <si>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</si>
  <si>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</si>
  <si>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</si>
  <si>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</si>
  <si>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</si>
  <si>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</si>
  <si>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</si>
  <si>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</si>
  <si>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</si>
  <si>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</si>
  <si>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</si>
  <si>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</si>
  <si>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</si>
  <si>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</si>
  <si>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</si>
  <si>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</si>
  <si>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</si>
  <si>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</si>
  <si>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</si>
  <si>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</si>
  <si>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</si>
  <si>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</si>
  <si>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</si>
  <si>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</si>
  <si>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</si>
  <si>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</si>
  <si>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</si>
  <si>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</si>
  <si>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</si>
  <si>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</si>
  <si>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</si>
  <si>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</si>
  <si>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</si>
  <si>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</si>
  <si>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</si>
  <si>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</si>
  <si>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</si>
  <si>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</si>
  <si>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</si>
  <si>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</si>
  <si>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</si>
  <si>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</si>
  <si>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</si>
  <si>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</si>
  <si>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</si>
  <si>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</si>
  <si>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</si>
  <si>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</si>
  <si>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</si>
  <si>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</si>
  <si>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</si>
  <si>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</si>
  <si>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</si>
  <si>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</si>
  <si>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</si>
  <si>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</si>
  <si>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</si>
  <si>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</si>
  <si>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</si>
  <si>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</si>
  <si>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</si>
  <si>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</si>
  <si>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</si>
  <si>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</si>
  <si>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</si>
  <si>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</si>
  <si>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</si>
  <si>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</si>
  <si>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</si>
  <si>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</si>
  <si>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</si>
  <si>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</si>
  <si>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</si>
  <si>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</si>
  <si>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</si>
  <si>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</si>
  <si>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</si>
  <si>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</si>
  <si>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</si>
  <si>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</si>
  <si>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</si>
  <si>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</si>
  <si>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</si>
  <si>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</si>
  <si>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</si>
  <si>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</si>
  <si>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</si>
  <si>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</si>
  <si>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</si>
  <si>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</si>
  <si>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</si>
  <si>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</si>
  <si>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</si>
  <si>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</si>
  <si>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</si>
  <si>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</si>
  <si>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</si>
  <si>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</si>
  <si>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</si>
  <si>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</si>
  <si>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</si>
  <si>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</si>
  <si>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</si>
  <si>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</si>
  <si>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</si>
  <si>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</si>
  <si>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</si>
  <si>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</si>
  <si>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</si>
  <si>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</si>
  <si>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</si>
  <si>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</si>
  <si>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</si>
  <si>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</si>
  <si>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</si>
  <si>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</si>
  <si>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</si>
  <si>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</si>
  <si>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</si>
  <si>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</si>
  <si>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</si>
  <si>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</si>
  <si>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</si>
  <si>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</si>
  <si>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</si>
  <si>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</si>
  <si>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</si>
  <si>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</si>
  <si>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</si>
  <si>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</si>
  <si>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</si>
  <si>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</si>
  <si>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</si>
  <si>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</si>
  <si>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</si>
  <si>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</si>
  <si>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</si>
  <si>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</si>
  <si>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</si>
  <si>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</si>
  <si>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</si>
  <si>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</si>
  <si>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</si>
  <si>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</si>
  <si>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</si>
  <si>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</si>
  <si>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</si>
  <si>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</si>
  <si>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</si>
  <si>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</si>
  <si>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</si>
  <si>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</si>
  <si>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</si>
  <si>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</si>
  <si>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</si>
  <si>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</si>
  <si>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</si>
  <si>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</si>
  <si>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</si>
  <si>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</si>
  <si>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</si>
  <si>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</si>
  <si>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</si>
  <si>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</si>
  <si>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</si>
  <si>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</si>
  <si>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</si>
  <si>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</si>
  <si>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</si>
  <si>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</si>
  <si>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</si>
  <si>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</si>
  <si>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</si>
  <si>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</si>
  <si>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</si>
  <si>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</si>
  <si>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</si>
  <si>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</si>
  <si>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</si>
  <si>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</si>
  <si>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</si>
  <si>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</si>
  <si>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</si>
  <si>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</si>
  <si>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</si>
  <si>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</si>
  <si>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</si>
  <si>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</si>
  <si>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</si>
  <si>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</si>
  <si>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</si>
  <si>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</si>
  <si>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</si>
  <si>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</si>
  <si>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</si>
  <si>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</si>
  <si>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</si>
  <si>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</si>
  <si>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</si>
  <si>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</si>
  <si>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</si>
  <si>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</si>
  <si>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</si>
  <si>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</si>
  <si>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</si>
  <si>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</si>
  <si>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</si>
  <si>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</si>
  <si>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</si>
  <si>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</si>
  <si>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</si>
  <si>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</si>
  <si>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</si>
  <si>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</si>
  <si>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</si>
  <si>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</si>
  <si>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</si>
  <si>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</si>
  <si>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</si>
  <si>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</si>
  <si>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</si>
  <si>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</si>
  <si>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</si>
  <si>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</si>
  <si>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</si>
  <si>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</si>
  <si>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</si>
  <si>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</si>
  <si>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</si>
  <si>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</si>
  <si>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</si>
  <si>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</si>
  <si>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</si>
  <si>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</si>
  <si>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</si>
  <si>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</si>
  <si>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</si>
  <si>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</si>
  <si>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</si>
  <si>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</si>
  <si>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</si>
  <si>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</si>
  <si>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</si>
  <si>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</si>
  <si>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</si>
  <si>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</si>
  <si>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</si>
  <si>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</si>
  <si>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</si>
  <si>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</si>
  <si>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</si>
  <si>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</si>
  <si>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</si>
  <si>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</si>
  <si>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</si>
  <si>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</si>
  <si>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</si>
  <si>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</si>
  <si>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</si>
  <si>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</si>
  <si>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</si>
  <si>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</si>
  <si>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</si>
  <si>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</si>
  <si>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</si>
  <si>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</si>
  <si>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</si>
  <si>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</si>
  <si>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</si>
  <si>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</si>
  <si>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</si>
  <si>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</si>
  <si>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</si>
  <si>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</si>
  <si>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</si>
  <si>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</si>
  <si>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</si>
  <si>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</si>
  <si>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</si>
  <si>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</si>
  <si>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</si>
  <si>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</si>
  <si>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</si>
  <si>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</si>
  <si>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</si>
  <si>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</si>
  <si>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</si>
  <si>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</si>
  <si>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</si>
  <si>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</si>
  <si>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</si>
  <si>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</si>
  <si>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</si>
  <si>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</si>
  <si>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</si>
  <si>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</si>
  <si>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</si>
  <si>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</si>
  <si>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</si>
  <si>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</si>
  <si>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</si>
  <si>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</si>
  <si>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</si>
  <si>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</si>
  <si>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</si>
  <si>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</si>
  <si>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</si>
  <si>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</si>
  <si>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</si>
  <si>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</si>
  <si>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</si>
  <si>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</si>
  <si>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</si>
  <si>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</si>
  <si>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</si>
  <si>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</si>
  <si>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</si>
  <si>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</si>
  <si>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</si>
  <si>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</si>
  <si>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</si>
  <si>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</si>
  <si>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</si>
  <si>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</si>
  <si>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</si>
  <si>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</si>
  <si>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</si>
  <si>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</si>
  <si>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</si>
  <si>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</si>
  <si>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</si>
  <si>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</si>
  <si>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</si>
  <si>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</si>
  <si>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</si>
  <si>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</si>
  <si>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</si>
  <si>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</si>
  <si>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</si>
  <si>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</si>
  <si>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</si>
  <si>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</si>
  <si>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</si>
  <si>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</si>
  <si>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</si>
  <si>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</si>
  <si>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</si>
  <si>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</si>
  <si>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</si>
  <si>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</si>
  <si>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</si>
  <si>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</si>
  <si>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</si>
  <si>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</si>
  <si>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</si>
  <si>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</si>
  <si>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</si>
  <si>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</si>
  <si>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</si>
  <si>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</si>
  <si>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</si>
  <si>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</si>
  <si>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</si>
  <si>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</si>
  <si>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</si>
  <si>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</si>
  <si>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</si>
  <si>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</si>
  <si>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</si>
  <si>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</si>
  <si>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</si>
  <si>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</si>
  <si>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</si>
  <si>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</si>
  <si>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</si>
  <si>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</si>
  <si>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</si>
  <si>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</si>
  <si>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</si>
  <si>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</si>
  <si>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</si>
  <si>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</si>
  <si>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</si>
  <si>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</si>
  <si>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</si>
  <si>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</si>
  <si>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</si>
  <si>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</si>
  <si>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</si>
  <si>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</si>
  <si>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</si>
  <si>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</si>
  <si>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</si>
  <si>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</si>
  <si>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</si>
  <si>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</si>
  <si>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</si>
  <si>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</si>
  <si>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</si>
  <si>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</si>
  <si>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</si>
  <si>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</si>
  <si>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</si>
  <si>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</si>
  <si>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</si>
  <si>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</si>
  <si>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</si>
  <si>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</si>
  <si>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</si>
  <si>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</si>
  <si>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</si>
  <si>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</si>
  <si>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</si>
  <si>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</si>
  <si>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</si>
  <si>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</si>
  <si>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</si>
  <si>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</si>
  <si>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</si>
  <si>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</si>
  <si>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</si>
  <si>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</si>
  <si>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</si>
  <si>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</si>
  <si>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</si>
  <si>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</si>
  <si>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</si>
  <si>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</si>
  <si>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</si>
  <si>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</si>
  <si>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</si>
  <si>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</si>
  <si>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</si>
  <si>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</si>
  <si>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</si>
  <si>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</si>
  <si>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</si>
  <si>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</si>
  <si>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</si>
  <si>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</si>
  <si>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</si>
  <si>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</si>
  <si>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</si>
  <si>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</si>
  <si>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</si>
  <si>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</si>
  <si>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</si>
  <si>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</si>
  <si>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</si>
  <si>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</si>
  <si>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</si>
  <si>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</si>
  <si>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</si>
  <si>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</si>
  <si>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</si>
  <si>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</si>
  <si>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</si>
  <si>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</si>
  <si>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</si>
  <si>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</si>
  <si>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</si>
  <si>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</si>
  <si>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</si>
  <si>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</si>
  <si>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</si>
  <si>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</si>
  <si>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</si>
  <si>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</si>
  <si>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</si>
  <si>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</si>
  <si>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</si>
  <si>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</si>
  <si>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</si>
  <si>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</si>
  <si>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</si>
  <si>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</si>
  <si>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</si>
  <si>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</si>
  <si>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</si>
  <si>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</si>
  <si>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</si>
  <si>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</si>
  <si>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</si>
  <si>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</si>
  <si>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</si>
  <si>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</si>
  <si>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</si>
  <si>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</si>
  <si>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</si>
  <si>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</si>
  <si>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</si>
  <si>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</si>
  <si>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</si>
  <si>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</si>
  <si>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</si>
  <si>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</si>
  <si>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</si>
  <si>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</si>
  <si>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</si>
  <si>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</si>
  <si>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</si>
  <si>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</si>
  <si>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</si>
  <si>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</si>
  <si>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</si>
  <si>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</si>
  <si>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</si>
  <si>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</si>
  <si>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</si>
  <si>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</si>
  <si>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</si>
  <si>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</si>
  <si>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</si>
  <si>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</si>
  <si>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</si>
  <si>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</si>
  <si>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</si>
  <si>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</si>
  <si>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</si>
  <si>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</si>
  <si>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</si>
  <si>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</si>
  <si>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</si>
  <si>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</si>
  <si>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</si>
  <si>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</si>
  <si>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</si>
  <si>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</si>
  <si>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</si>
  <si>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</si>
  <si>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</si>
  <si>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</si>
  <si>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</si>
  <si>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</si>
  <si>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</si>
  <si>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</si>
  <si>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</si>
  <si>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</si>
  <si>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</si>
  <si>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</si>
  <si>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</si>
  <si>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</si>
  <si>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</si>
  <si>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</si>
  <si>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</si>
  <si>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</si>
  <si>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</si>
  <si>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</si>
  <si>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</si>
  <si>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</si>
  <si>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</si>
  <si>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</si>
  <si>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</si>
  <si>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</si>
  <si>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</si>
  <si>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</si>
  <si>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</si>
  <si>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</si>
  <si>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</si>
  <si>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</si>
  <si>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</si>
  <si>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</si>
  <si>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</si>
  <si>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</si>
  <si>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</si>
  <si>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</si>
  <si>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</si>
  <si>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</si>
  <si>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</si>
  <si>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</si>
  <si>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</si>
  <si>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</si>
  <si>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</si>
  <si>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</si>
  <si>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</si>
  <si>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</si>
  <si>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</si>
  <si>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</si>
  <si>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</si>
  <si>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</si>
  <si>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</si>
  <si>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</si>
  <si>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</si>
  <si>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</si>
  <si>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</si>
  <si>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</si>
  <si>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</si>
  <si>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</si>
  <si>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</si>
  <si>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</si>
  <si>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</si>
  <si>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</si>
  <si>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</si>
  <si>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</si>
  <si>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</si>
  <si>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</si>
  <si>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</si>
  <si>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</si>
  <si>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</si>
  <si>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</si>
  <si>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</si>
  <si>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</si>
  <si>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</si>
  <si>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</si>
  <si>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</si>
  <si>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</si>
  <si>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</si>
  <si>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</si>
  <si>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</si>
  <si>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</si>
  <si>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</si>
  <si>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</si>
  <si>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</si>
  <si>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</si>
  <si>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</si>
  <si>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</si>
  <si>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</si>
  <si>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</si>
  <si>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</si>
  <si>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</si>
  <si>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</si>
  <si>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</si>
  <si>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</si>
  <si>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</si>
  <si>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</si>
  <si>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</si>
  <si>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</si>
  <si>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</si>
  <si>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</si>
  <si>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</si>
  <si>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</si>
  <si>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</si>
  <si>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</si>
  <si>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</si>
  <si>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</si>
  <si>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</si>
  <si>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</si>
  <si>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</si>
  <si>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</si>
  <si>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</si>
  <si>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</si>
  <si>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</si>
  <si>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</si>
  <si>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</si>
  <si>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</si>
  <si>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</si>
  <si>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</si>
  <si>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</si>
  <si>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</si>
  <si>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</si>
  <si>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</si>
  <si>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</si>
  <si>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</si>
  <si>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</si>
  <si>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</si>
  <si>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</si>
  <si>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</si>
  <si>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</si>
  <si>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</si>
  <si>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</si>
  <si>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</si>
  <si>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</si>
  <si>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</si>
  <si>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</si>
  <si>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</si>
  <si>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</si>
  <si>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</si>
  <si>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</si>
  <si>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</si>
  <si>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</si>
  <si>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</si>
  <si>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</si>
  <si>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</si>
  <si>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</si>
  <si>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</si>
  <si>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</si>
  <si>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</si>
  <si>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</si>
  <si>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</si>
  <si>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</si>
  <si>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</si>
  <si>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</si>
  <si>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</si>
  <si>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</si>
  <si>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</si>
  <si>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</si>
  <si>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</si>
  <si>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</si>
  <si>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</si>
  <si>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</si>
  <si>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</si>
  <si>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</si>
  <si>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</si>
  <si>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</si>
  <si>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</si>
  <si>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</si>
  <si>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</si>
  <si>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</si>
  <si>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</si>
  <si>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</si>
  <si>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</si>
  <si>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</si>
  <si>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</si>
  <si>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</si>
  <si>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</si>
  <si>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</si>
  <si>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</si>
  <si>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</si>
  <si>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</si>
  <si>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</si>
  <si>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</si>
  <si>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</si>
  <si>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</si>
  <si>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</si>
  <si>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</si>
  <si>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</si>
  <si>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</si>
  <si>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</si>
  <si>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</si>
  <si>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</si>
  <si>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</si>
  <si>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</si>
  <si>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</si>
  <si>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</si>
  <si>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</si>
  <si>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</si>
  <si>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</si>
  <si>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</si>
  <si>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</si>
  <si>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</si>
  <si>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</si>
  <si>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</si>
  <si>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</si>
  <si>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</si>
  <si>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</si>
  <si>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</si>
  <si>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</si>
  <si>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</si>
  <si>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</si>
  <si>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</si>
  <si>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</si>
  <si>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</si>
  <si>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</si>
  <si>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</si>
  <si>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</si>
  <si>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</si>
  <si>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</si>
  <si>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</si>
  <si>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</si>
  <si>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</si>
  <si>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</si>
  <si>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</si>
  <si>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</si>
  <si>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</si>
  <si>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</si>
  <si>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</si>
  <si>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</si>
  <si>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</si>
  <si>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</si>
  <si>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</si>
  <si>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</si>
  <si>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</si>
  <si>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</si>
  <si>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</si>
  <si>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</si>
  <si>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</si>
  <si>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</si>
  <si>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</si>
  <si>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</si>
  <si>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</si>
  <si>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</si>
  <si>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</si>
  <si>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</si>
  <si>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</si>
  <si>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</si>
  <si>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</si>
  <si>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</si>
  <si>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</si>
  <si>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</si>
  <si>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</si>
  <si>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</si>
  <si>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</si>
  <si>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</si>
  <si>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</si>
  <si>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</si>
  <si>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</si>
  <si>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</si>
  <si>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</si>
  <si>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</si>
  <si>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</si>
  <si>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</si>
  <si>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</si>
  <si>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</si>
  <si>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</si>
  <si>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</si>
  <si>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</si>
  <si>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</si>
  <si>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</si>
  <si>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</si>
  <si>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</si>
  <si>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</si>
  <si>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</si>
  <si>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</si>
  <si>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</si>
  <si>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</si>
  <si>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</si>
  <si>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</si>
  <si>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</si>
  <si>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</si>
  <si>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</si>
  <si>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</si>
  <si>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</si>
  <si>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</si>
  <si>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</si>
  <si>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</si>
  <si>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</si>
  <si>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</si>
  <si>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</si>
  <si>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</si>
  <si>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</si>
  <si>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</si>
  <si>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</si>
  <si>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</si>
  <si>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</si>
  <si>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</si>
  <si>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</si>
  <si>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</si>
  <si>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</si>
  <si>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</si>
  <si>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</si>
  <si>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</si>
  <si>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</si>
  <si>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</si>
  <si>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</si>
  <si>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</si>
  <si>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</si>
  <si>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</si>
  <si>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</si>
  <si>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</si>
  <si>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</si>
  <si>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</si>
  <si>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</si>
  <si>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</si>
  <si>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</si>
  <si>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</si>
  <si>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</si>
  <si>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</si>
  <si>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</si>
  <si>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</si>
  <si>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</si>
  <si>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</si>
  <si>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</si>
  <si>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</si>
  <si>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</si>
  <si>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</si>
  <si>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</si>
  <si>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</si>
  <si>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</si>
  <si>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</si>
  <si>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</si>
  <si>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</si>
  <si>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</si>
  <si>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</si>
  <si>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</si>
  <si>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</si>
  <si>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</si>
  <si>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</si>
  <si>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</si>
  <si>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</si>
  <si>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</si>
  <si>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</si>
  <si>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</si>
  <si>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</si>
  <si>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</si>
  <si>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</si>
  <si>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</si>
  <si>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</si>
  <si>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</si>
  <si>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</si>
  <si>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</si>
  <si>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</si>
  <si>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</si>
  <si>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</si>
  <si>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</si>
  <si>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</si>
  <si>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</si>
  <si>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</si>
  <si>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</si>
  <si>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</si>
  <si>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</si>
  <si>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</si>
  <si>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</si>
  <si>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</si>
  <si>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</si>
  <si>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</si>
  <si>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</si>
  <si>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</si>
  <si>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</si>
  <si>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</si>
  <si>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</si>
  <si>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</si>
  <si>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</si>
  <si>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</si>
  <si>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</si>
  <si>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</si>
  <si>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</si>
  <si>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</si>
  <si>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</si>
  <si>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</si>
  <si>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</si>
  <si>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</si>
  <si>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</si>
  <si>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</si>
  <si>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</si>
  <si>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</si>
  <si>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</si>
  <si>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</si>
  <si>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</si>
  <si>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</si>
  <si>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</si>
  <si>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</si>
  <si>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</si>
  <si>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</si>
  <si>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</si>
  <si>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</si>
  <si>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</si>
  <si>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</si>
  <si>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</si>
  <si>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</si>
  <si>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</si>
  <si>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</si>
  <si>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</si>
  <si>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</si>
  <si>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</si>
  <si>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</si>
  <si>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</si>
  <si>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</si>
  <si>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</si>
  <si>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</si>
  <si>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</si>
  <si>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</si>
  <si>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</si>
  <si>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</si>
  <si>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</si>
  <si>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</si>
  <si>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</si>
  <si>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</si>
  <si>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</si>
  <si>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</si>
  <si>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</si>
  <si>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</si>
  <si>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</si>
  <si>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</si>
  <si>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</si>
  <si>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</si>
  <si>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</si>
  <si>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</si>
  <si>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</si>
  <si>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</si>
  <si>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</si>
  <si>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</si>
  <si>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</si>
  <si>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</si>
  <si>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</si>
  <si>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</si>
  <si>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</si>
  <si>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</si>
  <si>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</si>
  <si>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</si>
  <si>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</si>
  <si>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</si>
  <si>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</si>
  <si>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</si>
  <si>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</si>
  <si>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</si>
  <si>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</si>
  <si>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</si>
  <si>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</si>
  <si>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</si>
  <si>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</si>
  <si>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</si>
  <si>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</si>
  <si>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</si>
  <si>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</si>
  <si>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</si>
  <si>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</si>
  <si>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</si>
  <si>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</si>
  <si>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</si>
  <si>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</si>
  <si>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</si>
  <si>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</si>
  <si>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</si>
  <si>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</si>
  <si>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</si>
  <si>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</si>
  <si>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</si>
  <si>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</si>
  <si>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</si>
  <si>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</si>
  <si>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</si>
  <si>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</si>
  <si>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</si>
  <si>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</si>
  <si>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</si>
  <si>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</si>
  <si>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</si>
  <si>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</si>
  <si>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</si>
  <si>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</si>
  <si>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</si>
  <si>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</si>
  <si>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</si>
  <si>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</si>
  <si>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</si>
  <si>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</si>
  <si>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</si>
  <si>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</si>
  <si>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</si>
  <si>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</si>
  <si>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</si>
  <si>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</si>
  <si>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</si>
  <si>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</si>
  <si>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</si>
  <si>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</si>
  <si>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</si>
  <si>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</si>
  <si>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</si>
  <si>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</si>
  <si>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</si>
  <si>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</si>
  <si>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</si>
  <si>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</si>
  <si>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</si>
  <si>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</si>
  <si>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</si>
  <si>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</si>
  <si>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</si>
  <si>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</si>
  <si>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</si>
  <si>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</si>
  <si>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</si>
  <si>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</si>
  <si>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</si>
  <si>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</si>
  <si>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</si>
  <si>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</si>
  <si>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</si>
  <si>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</si>
  <si>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</si>
  <si>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</si>
  <si>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</si>
  <si>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</si>
  <si>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</si>
  <si>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</si>
  <si>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</si>
  <si>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</si>
  <si>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</si>
  <si>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</si>
  <si>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</si>
  <si>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</si>
  <si>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</si>
  <si>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</si>
  <si>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</si>
  <si>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</si>
  <si>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</si>
  <si>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</si>
  <si>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</si>
  <si>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</si>
  <si>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</si>
  <si>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</si>
  <si>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</si>
  <si>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</si>
  <si>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</si>
  <si>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</si>
  <si>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</si>
  <si>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</si>
  <si>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</si>
  <si>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</si>
  <si>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</si>
  <si>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</si>
  <si>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</si>
  <si>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</si>
  <si>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</si>
  <si>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</si>
  <si>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</si>
  <si>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</si>
  <si>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</si>
  <si>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</si>
  <si>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</si>
  <si>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</si>
  <si>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</si>
  <si>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</si>
  <si>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</si>
  <si>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</si>
  <si>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</si>
  <si>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</si>
  <si>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</si>
  <si>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</si>
  <si>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</si>
  <si>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</si>
  <si>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</si>
  <si>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</si>
  <si>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</si>
  <si>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</si>
  <si>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</si>
  <si>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</si>
  <si>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</si>
  <si>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</si>
  <si>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</si>
  <si>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</si>
  <si>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</si>
  <si>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</si>
  <si>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</si>
  <si>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</si>
  <si>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</si>
  <si>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</si>
  <si>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</si>
  <si>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</si>
  <si>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</si>
  <si>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</si>
  <si>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</si>
  <si>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</si>
  <si>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</si>
  <si>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</si>
  <si>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</si>
  <si>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</si>
  <si>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</si>
  <si>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</si>
  <si>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</si>
  <si>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</si>
  <si>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</si>
  <si>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</si>
  <si>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</si>
  <si>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</si>
  <si>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</si>
  <si>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</si>
  <si>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</si>
  <si>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</si>
  <si>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</si>
  <si>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</si>
  <si>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</si>
  <si>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</si>
  <si>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</si>
  <si>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</si>
  <si>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</si>
  <si>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</si>
  <si>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</si>
  <si>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</si>
  <si>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</si>
  <si>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</si>
  <si>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</si>
  <si>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</si>
  <si>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</si>
  <si>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</si>
  <si>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</si>
  <si>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</si>
  <si>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</si>
  <si>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</si>
  <si>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</si>
  <si>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</si>
  <si>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</si>
  <si>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</si>
  <si>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</si>
  <si>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</si>
  <si>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</si>
  <si>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</si>
  <si>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</si>
  <si>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</si>
  <si>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</si>
  <si>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</si>
  <si>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</si>
  <si>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</si>
  <si>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</si>
  <si>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</si>
  <si>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</si>
  <si>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</si>
  <si>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</si>
  <si>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</si>
  <si>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</si>
  <si>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</si>
  <si>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</si>
  <si>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</si>
  <si>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</si>
  <si>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</si>
  <si>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</si>
  <si>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</si>
  <si>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</si>
  <si>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</si>
  <si>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</si>
  <si>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</si>
  <si>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</si>
  <si>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</si>
  <si>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</si>
  <si>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</si>
  <si>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</si>
  <si>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</si>
  <si>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</si>
  <si>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</si>
  <si>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</si>
  <si>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</si>
  <si>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</si>
  <si>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</si>
  <si>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</si>
  <si>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</si>
  <si>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</si>
  <si>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</si>
  <si>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</si>
  <si>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</si>
  <si>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</si>
  <si>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</si>
  <si>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</si>
  <si>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</si>
  <si>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</si>
  <si>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</si>
  <si>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</si>
  <si>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</si>
  <si>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</si>
  <si>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</si>
  <si>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</si>
  <si>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</si>
  <si>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</si>
  <si>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</si>
  <si>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</si>
  <si>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</si>
  <si>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</si>
  <si>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</si>
  <si>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</si>
  <si>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</si>
  <si>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</si>
  <si>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</si>
  <si>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</si>
  <si>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</si>
  <si>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</si>
  <si>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</si>
  <si>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</si>
  <si>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</si>
  <si>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</si>
  <si>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</si>
  <si>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</si>
  <si>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</si>
  <si>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</si>
  <si>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</si>
  <si>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</si>
  <si>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</si>
  <si>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</si>
  <si>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</si>
  <si>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</si>
  <si>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</si>
  <si>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</si>
  <si>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</si>
  <si>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</si>
  <si>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</si>
  <si>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</si>
  <si>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</si>
  <si>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</si>
  <si>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</si>
  <si>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</si>
  <si>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</si>
  <si>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</si>
  <si>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</si>
  <si>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</si>
  <si>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</si>
  <si>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</si>
  <si>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</si>
  <si>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</si>
  <si>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</si>
  <si>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</si>
  <si>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</si>
  <si>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</si>
  <si>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</si>
  <si>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</si>
  <si>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</si>
  <si>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</si>
  <si>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</si>
  <si>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</si>
  <si>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</si>
  <si>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</si>
  <si>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</si>
  <si>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</si>
  <si>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</si>
  <si>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</si>
  <si>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</si>
  <si>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</si>
  <si>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</si>
  <si>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</si>
  <si>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</si>
  <si>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</si>
  <si>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</si>
  <si>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</si>
  <si>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</si>
  <si>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</si>
  <si>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</si>
  <si>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</si>
  <si>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</si>
  <si>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</si>
  <si>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</si>
  <si>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</si>
  <si>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</si>
  <si>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</si>
  <si>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</si>
  <si>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</si>
  <si>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</si>
  <si>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</si>
  <si>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</si>
  <si>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</si>
  <si>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</si>
  <si>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</si>
  <si>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</si>
  <si>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</si>
  <si>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</si>
  <si>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</si>
  <si>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</si>
  <si>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</si>
  <si>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</si>
  <si>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</si>
  <si>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</si>
  <si>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</si>
  <si>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</si>
  <si>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</si>
  <si>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</si>
  <si>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</si>
  <si>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</si>
  <si>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</si>
  <si>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</si>
  <si>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</si>
  <si>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</si>
  <si>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</si>
  <si>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</si>
  <si>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</si>
  <si>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</si>
  <si>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</si>
  <si>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</si>
  <si>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</si>
  <si>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</si>
  <si>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</si>
  <si>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</si>
  <si>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</si>
  <si>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</si>
  <si>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</si>
  <si>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</si>
  <si>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</si>
  <si>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</si>
  <si>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</si>
  <si>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</si>
  <si>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</si>
  <si>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</si>
  <si>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</si>
  <si>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</si>
  <si>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</si>
  <si>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</si>
  <si>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</si>
  <si>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</si>
  <si>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</si>
  <si>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</si>
  <si>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</si>
  <si>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</si>
  <si>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</si>
  <si>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</si>
  <si>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</si>
  <si>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</si>
  <si>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</si>
  <si>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</si>
  <si>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</si>
  <si>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</si>
  <si>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</si>
  <si>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</si>
  <si>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</si>
  <si>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</si>
  <si>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</si>
  <si>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</si>
  <si>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</si>
  <si>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</si>
  <si>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</si>
  <si>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</si>
  <si>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</si>
  <si>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</si>
  <si>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</si>
  <si>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</si>
  <si>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</si>
  <si>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</si>
  <si>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</si>
  <si>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</si>
  <si>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</si>
  <si>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</si>
  <si>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</si>
  <si>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</si>
  <si>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</si>
  <si>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</si>
  <si>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</si>
  <si>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</si>
  <si>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</si>
  <si>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</si>
  <si>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</si>
  <si>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</si>
  <si>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</si>
  <si>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</si>
  <si>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</si>
  <si>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</si>
  <si>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</si>
  <si>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</si>
  <si>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</si>
  <si>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</si>
  <si>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</si>
  <si>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</si>
  <si>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</si>
  <si>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</si>
  <si>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</si>
  <si>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</si>
  <si>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</si>
  <si>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</si>
  <si>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</si>
  <si>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</si>
  <si>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</si>
  <si>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</si>
  <si>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</si>
  <si>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</si>
  <si>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</si>
  <si>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</si>
  <si>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</si>
  <si>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</si>
  <si>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</si>
  <si>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</si>
  <si>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</si>
  <si>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</si>
  <si>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</si>
  <si>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</si>
  <si>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</si>
  <si>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</si>
  <si>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</si>
  <si>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</si>
  <si>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</si>
  <si>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</si>
  <si>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</si>
  <si>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</si>
  <si>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</si>
  <si>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</si>
  <si>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</si>
  <si>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</si>
  <si>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</si>
  <si>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</si>
  <si>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</si>
  <si>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</si>
  <si>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</si>
  <si>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</si>
  <si>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</si>
  <si>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</si>
  <si>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</si>
  <si>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</si>
  <si>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</si>
  <si>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</si>
  <si>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</si>
  <si>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</si>
  <si>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</si>
  <si>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</si>
  <si>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</si>
  <si>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</si>
  <si>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</si>
  <si>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</si>
  <si>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</si>
  <si>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</si>
  <si>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</si>
  <si>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</si>
  <si>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</si>
  <si>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</si>
  <si>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</si>
  <si>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</si>
  <si>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</si>
  <si>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</si>
  <si>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</si>
  <si>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</si>
  <si>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</si>
  <si>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</si>
  <si>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</si>
  <si>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</si>
  <si>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</si>
  <si>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</si>
  <si>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</si>
  <si>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</si>
  <si>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</si>
  <si>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</si>
  <si>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</si>
  <si>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</si>
  <si>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</si>
  <si>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</si>
  <si>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</si>
  <si>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</si>
  <si>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</si>
  <si>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</si>
  <si>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</si>
  <si>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</si>
  <si>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</si>
  <si>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</si>
  <si>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</si>
  <si>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</si>
  <si>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</si>
  <si>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</si>
  <si>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</si>
  <si>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</si>
  <si>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</si>
  <si>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</si>
  <si>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</si>
  <si>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</si>
  <si>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</si>
  <si>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</si>
  <si>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</si>
  <si>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</si>
  <si>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</si>
  <si>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</si>
  <si>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</si>
  <si>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</si>
  <si>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</si>
  <si>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</si>
  <si>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</si>
  <si>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</si>
  <si>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</si>
  <si>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</si>
  <si>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</si>
  <si>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</si>
  <si>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</si>
  <si>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</si>
  <si>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</si>
  <si>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</si>
  <si>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</si>
  <si>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</si>
  <si>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</si>
  <si>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</si>
  <si>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</si>
  <si>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</si>
  <si>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</si>
  <si>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</si>
  <si>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</si>
  <si>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</si>
  <si>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</si>
  <si>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</si>
  <si>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</si>
  <si>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</si>
  <si>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</si>
  <si>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</si>
  <si>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</si>
  <si>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</si>
  <si>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</si>
  <si>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</si>
  <si>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</si>
  <si>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</si>
  <si>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</si>
  <si>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</si>
  <si>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</si>
  <si>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</si>
  <si>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</si>
  <si>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</si>
  <si>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</si>
  <si>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</si>
  <si>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</si>
  <si>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</si>
  <si>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</si>
  <si>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</si>
  <si>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</si>
  <si>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</si>
  <si>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</si>
  <si>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</si>
  <si>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</si>
  <si>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</si>
  <si>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</si>
  <si>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</si>
  <si>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</si>
  <si>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</si>
  <si>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</si>
  <si>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</si>
  <si>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</si>
  <si>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</si>
  <si>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</si>
  <si>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</si>
  <si>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</si>
  <si>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</si>
  <si>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</si>
  <si>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</si>
  <si>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</si>
  <si>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</si>
  <si>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</si>
  <si>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</si>
  <si>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</si>
  <si>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</si>
  <si>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</si>
  <si>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</si>
  <si>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</si>
  <si>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</si>
  <si>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</si>
  <si>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</si>
  <si>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</si>
  <si>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</si>
  <si>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</si>
  <si>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</si>
  <si>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</si>
  <si>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</si>
  <si>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</si>
  <si>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</si>
  <si>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</si>
  <si>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</si>
  <si>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</si>
  <si>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</si>
  <si>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</si>
  <si>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</si>
  <si>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</si>
  <si>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</si>
  <si>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</si>
  <si>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</si>
  <si>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</si>
  <si>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</si>
  <si>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</si>
  <si>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</si>
  <si>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</si>
  <si>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</si>
  <si>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</si>
  <si>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</si>
  <si>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</si>
  <si>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</si>
  <si>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</si>
  <si>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</si>
  <si>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</si>
  <si>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</si>
  <si>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</si>
  <si>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</si>
  <si>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</si>
  <si>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</si>
  <si>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</si>
  <si>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</si>
  <si>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</si>
  <si>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</si>
  <si>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</si>
  <si>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</si>
  <si>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</si>
  <si>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</si>
  <si>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</si>
  <si>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</si>
  <si>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</si>
  <si>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</si>
  <si>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</si>
  <si>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</si>
  <si>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</si>
  <si>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</si>
  <si>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</si>
  <si>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</si>
  <si>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</si>
  <si>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</si>
  <si>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</si>
  <si>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</si>
  <si>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</si>
  <si>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</si>
  <si>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</si>
  <si>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</si>
  <si>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</si>
  <si>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</si>
  <si>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</si>
  <si>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</si>
  <si>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</si>
  <si>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</si>
  <si>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</si>
  <si>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</si>
  <si>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</si>
  <si>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</si>
  <si>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</si>
  <si>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</si>
  <si>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</si>
  <si>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</si>
  <si>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</si>
  <si>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</si>
  <si>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</si>
  <si>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</si>
  <si>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</si>
  <si>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</si>
  <si>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</si>
  <si>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</si>
  <si>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</si>
  <si>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</si>
  <si>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</si>
  <si>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</si>
  <si>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</si>
  <si>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</si>
  <si>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</si>
  <si>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</si>
  <si>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</si>
  <si>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</si>
  <si>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</si>
  <si>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</si>
  <si>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</si>
  <si>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</si>
  <si>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</si>
  <si>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</si>
  <si>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</si>
  <si>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</si>
  <si>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</si>
  <si>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</si>
  <si>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</si>
  <si>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</si>
  <si>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</si>
  <si>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</si>
  <si>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</si>
  <si>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</si>
  <si>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</si>
  <si>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</si>
  <si>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</si>
  <si>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</si>
  <si>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</si>
  <si>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</si>
  <si>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</si>
  <si>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</si>
  <si>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</si>
  <si>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</si>
  <si>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</si>
  <si>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</si>
  <si>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</si>
  <si>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</si>
  <si>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</si>
  <si>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</si>
  <si>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</si>
  <si>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</si>
  <si>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</si>
  <si>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</si>
  <si>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</si>
  <si>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</si>
  <si>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</si>
  <si>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</si>
  <si>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</si>
  <si>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</si>
  <si>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</si>
  <si>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</si>
  <si>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</si>
  <si>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</si>
  <si>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</si>
  <si>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</si>
  <si>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</si>
  <si>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</si>
  <si>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</si>
  <si>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</si>
  <si>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</si>
  <si>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</si>
  <si>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</si>
  <si>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</si>
  <si>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</si>
  <si>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</si>
  <si>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</si>
  <si>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</si>
  <si>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</si>
  <si>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</si>
  <si>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</si>
  <si>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</si>
  <si>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</si>
  <si>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</si>
  <si>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</si>
  <si>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</si>
  <si>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</si>
  <si>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</si>
  <si>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</si>
  <si>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</si>
  <si>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</si>
  <si>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</si>
  <si>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</si>
  <si>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</si>
  <si>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</si>
  <si>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</si>
  <si>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</si>
  <si>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</si>
  <si>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</si>
  <si>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</si>
  <si>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</si>
  <si>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</si>
  <si>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</si>
  <si>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</si>
  <si>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</si>
  <si>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</si>
  <si>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</si>
  <si>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</si>
  <si>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</si>
  <si>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</si>
  <si>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</si>
  <si>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</si>
  <si>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</si>
  <si>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</si>
  <si>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</si>
  <si>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</si>
  <si>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</si>
  <si>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</si>
  <si>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</si>
  <si>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</si>
  <si>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</si>
  <si>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</si>
  <si>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</si>
  <si>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</si>
  <si>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</si>
  <si>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</si>
  <si>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</si>
  <si>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</si>
  <si>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</si>
  <si>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</si>
  <si>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</si>
  <si>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</si>
  <si>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</si>
  <si>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</si>
  <si>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</si>
  <si>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</si>
  <si>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</si>
  <si>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</si>
  <si>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</si>
  <si>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</si>
  <si>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</si>
  <si>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</si>
  <si>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</si>
  <si>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</si>
  <si>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</si>
  <si>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</si>
  <si>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</si>
  <si>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</si>
  <si>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</si>
  <si>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</si>
  <si>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</si>
  <si>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</si>
  <si>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</si>
  <si>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</si>
  <si>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</si>
  <si>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</si>
  <si>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</si>
  <si>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</si>
  <si>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</si>
  <si>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</si>
  <si>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</si>
  <si>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</si>
  <si>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</si>
  <si>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</si>
  <si>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</si>
  <si>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</si>
  <si>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</si>
  <si>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</si>
  <si>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</si>
  <si>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</si>
  <si>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</si>
  <si>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</si>
  <si>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</si>
  <si>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</si>
  <si>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</si>
  <si>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</si>
  <si>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</si>
  <si>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</si>
  <si>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</si>
  <si>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</si>
  <si>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</si>
  <si>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</si>
  <si>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</si>
  <si>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</si>
  <si>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</si>
  <si>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</si>
  <si>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</si>
  <si>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</si>
  <si>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</si>
  <si>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</si>
  <si>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</si>
  <si>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</si>
  <si>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</si>
  <si>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</si>
  <si>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</si>
  <si>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</si>
  <si>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</si>
  <si>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</si>
  <si>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</si>
  <si>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</si>
  <si>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</si>
  <si>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</si>
  <si>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</si>
  <si>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</si>
  <si>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</si>
  <si>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</si>
  <si>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</si>
  <si>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</si>
  <si>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</si>
  <si>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</si>
  <si>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</si>
  <si>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</si>
  <si>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</si>
  <si>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</si>
  <si>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</si>
  <si>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</si>
  <si>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</si>
  <si>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</si>
  <si>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</si>
  <si>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</si>
  <si>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</si>
  <si>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</si>
  <si>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</si>
  <si>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</si>
  <si>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</si>
  <si>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</si>
  <si>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</si>
  <si>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</si>
  <si>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</si>
  <si>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</si>
  <si>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</si>
  <si>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</si>
  <si>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</si>
  <si>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</si>
  <si>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</si>
  <si>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</si>
  <si>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</si>
  <si>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</si>
  <si>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</si>
  <si>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</si>
  <si>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</si>
  <si>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</si>
  <si>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</si>
  <si>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</si>
  <si>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</si>
  <si>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</si>
  <si>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</si>
  <si>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</si>
  <si>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</si>
  <si>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</si>
  <si>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</si>
  <si>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</si>
  <si>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</si>
  <si>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</si>
  <si>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</si>
  <si>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</si>
  <si>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</si>
  <si>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</si>
  <si>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</si>
  <si>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</si>
  <si>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</si>
  <si>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</si>
  <si>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</si>
  <si>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</si>
  <si>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</si>
  <si>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</si>
  <si>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</si>
  <si>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</si>
  <si>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</si>
  <si>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</si>
  <si>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</si>
  <si>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</si>
  <si>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</si>
  <si>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</si>
  <si>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</si>
  <si>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</si>
  <si>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</si>
  <si>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</si>
  <si>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</si>
  <si>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</si>
  <si>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</si>
  <si>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</si>
  <si>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</si>
  <si>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</si>
  <si>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</si>
  <si>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</si>
  <si>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</si>
  <si>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</si>
  <si>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</si>
  <si>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</si>
  <si>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</si>
  <si>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</si>
  <si>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</si>
  <si>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</si>
  <si>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</si>
  <si>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</si>
  <si>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</si>
  <si>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</si>
  <si>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</si>
  <si>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</si>
  <si>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</si>
  <si>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</si>
  <si>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</si>
  <si>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</si>
  <si>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</si>
  <si>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</si>
  <si>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</si>
  <si>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</si>
  <si>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</si>
  <si>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</si>
  <si>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</si>
  <si>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</si>
  <si>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</si>
  <si>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</si>
  <si>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</si>
  <si>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</si>
  <si>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</si>
  <si>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</si>
  <si>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</si>
  <si>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</si>
  <si>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</si>
  <si>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</si>
  <si>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</si>
  <si>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</si>
  <si>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</si>
  <si>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</si>
  <si>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</si>
  <si>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</si>
  <si>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</si>
  <si>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</si>
  <si>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</si>
  <si>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</si>
  <si>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</si>
  <si>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</si>
  <si>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</si>
  <si>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</si>
  <si>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</si>
  <si>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</si>
  <si>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</si>
  <si>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</si>
  <si>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</si>
  <si>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</si>
  <si>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</si>
  <si>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</si>
  <si>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</si>
  <si>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</si>
  <si>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</si>
  <si>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</si>
  <si>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</si>
  <si>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</si>
  <si>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</si>
  <si>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</si>
  <si>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</si>
  <si>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</si>
  <si>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</si>
  <si>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</si>
  <si>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</si>
  <si>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</si>
  <si>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</si>
  <si>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</si>
  <si>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</si>
  <si>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</si>
  <si>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</si>
  <si>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</si>
  <si>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</si>
  <si>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</si>
  <si>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</si>
  <si>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</si>
  <si>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</si>
  <si>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</si>
  <si>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</si>
  <si>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</si>
  <si>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</si>
  <si>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</si>
  <si>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</si>
  <si>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</si>
  <si>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</si>
  <si>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</si>
  <si>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</si>
  <si>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</si>
  <si>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</si>
  <si>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</si>
  <si>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</si>
  <si>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</si>
  <si>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</si>
  <si>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</si>
  <si>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</si>
  <si>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</si>
  <si>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</si>
  <si>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</si>
  <si>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</si>
  <si>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</si>
  <si>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</si>
  <si>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</si>
  <si>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</si>
  <si>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</si>
  <si>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</si>
  <si>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</si>
  <si>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</si>
  <si>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</si>
  <si>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</si>
  <si>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</si>
  <si>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</si>
  <si>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</si>
  <si>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</si>
  <si>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</si>
  <si>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</si>
  <si>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</si>
  <si>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</si>
  <si>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</si>
  <si>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</si>
  <si>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</si>
  <si>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</si>
  <si>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</si>
  <si>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</si>
  <si>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</si>
  <si>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</si>
  <si>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</si>
  <si>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</si>
  <si>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</si>
  <si>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</si>
  <si>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</si>
  <si>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</si>
  <si>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</si>
  <si>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</si>
  <si>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</si>
  <si>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</si>
  <si>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</si>
  <si>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</si>
  <si>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</si>
  <si>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</si>
  <si>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</si>
  <si>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</si>
  <si>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</si>
  <si>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</si>
  <si>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</si>
  <si>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</si>
  <si>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</si>
  <si>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</si>
  <si>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</si>
  <si>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</si>
  <si>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</si>
  <si>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</si>
  <si>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</si>
  <si>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</si>
  <si>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</si>
  <si>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</si>
  <si>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</si>
  <si>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</si>
  <si>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</si>
  <si>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</si>
  <si>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</si>
  <si>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</si>
  <si>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</si>
  <si>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</si>
  <si>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</si>
  <si>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</si>
  <si>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</si>
  <si>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</si>
  <si>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</si>
  <si>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</si>
  <si>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</si>
  <si>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</si>
  <si>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</si>
  <si>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</si>
  <si>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</si>
  <si>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</si>
  <si>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</si>
  <si>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</si>
  <si>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</si>
  <si>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</si>
  <si>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</si>
  <si>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</si>
  <si>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</si>
  <si>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</si>
  <si>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</si>
  <si>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</si>
  <si>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</si>
  <si>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</si>
  <si>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</si>
  <si>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</si>
  <si>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</si>
  <si>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</si>
  <si>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</si>
  <si>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</si>
  <si>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</si>
  <si>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</si>
  <si>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</si>
  <si>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</si>
  <si>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</si>
  <si>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</si>
  <si>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</si>
  <si>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</si>
  <si>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</si>
  <si>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</si>
  <si>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</si>
  <si>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</si>
  <si>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</si>
  <si>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</si>
  <si>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</si>
  <si>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</si>
  <si>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</si>
  <si>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</si>
  <si>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</si>
  <si>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</si>
  <si>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</si>
  <si>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</si>
  <si>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</si>
  <si>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</si>
  <si>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</si>
  <si>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</si>
  <si>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</si>
  <si>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</si>
  <si>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</si>
  <si>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</si>
  <si>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</si>
  <si>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</si>
  <si>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</si>
  <si>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</si>
  <si>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</si>
  <si>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</si>
  <si>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</si>
  <si>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</si>
  <si>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</si>
  <si>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</si>
  <si>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</si>
  <si>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</si>
  <si>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</si>
  <si>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</si>
  <si>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</si>
  <si>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</si>
  <si>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</si>
  <si>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</si>
  <si>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</si>
  <si>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</si>
  <si>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</si>
  <si>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</si>
  <si>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</si>
  <si>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</si>
  <si>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</si>
  <si>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</si>
  <si>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</si>
  <si>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</si>
  <si>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</si>
  <si>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</si>
  <si>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</si>
  <si>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</si>
  <si>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</si>
  <si>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</si>
  <si>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</si>
  <si>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</si>
  <si>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</si>
  <si>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</si>
  <si>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</si>
  <si>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</si>
  <si>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</si>
  <si>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</si>
  <si>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</si>
  <si>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</si>
  <si>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</si>
  <si>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</si>
  <si>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</si>
  <si>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</si>
  <si>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</si>
  <si>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</si>
  <si>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</si>
  <si>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</si>
  <si>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</si>
  <si>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</si>
  <si>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</si>
  <si>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</si>
  <si>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</si>
  <si>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</si>
  <si>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</si>
  <si>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</si>
  <si>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</si>
  <si>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</si>
  <si>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</si>
  <si>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</si>
  <si>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</si>
  <si>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</si>
  <si>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</si>
  <si>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</si>
  <si>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</si>
  <si>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</si>
  <si>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</si>
  <si>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</si>
  <si>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</si>
  <si>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</si>
  <si>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</si>
  <si>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</si>
  <si>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</si>
  <si>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</si>
  <si>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</si>
  <si>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</si>
  <si>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</si>
  <si>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</si>
  <si>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</si>
  <si>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</si>
  <si>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</si>
  <si>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</si>
  <si>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</si>
  <si>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</si>
  <si>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</si>
  <si>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</si>
  <si>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</si>
  <si>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</si>
  <si>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</si>
  <si>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</si>
  <si>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</si>
  <si>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</si>
  <si>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</si>
  <si>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</si>
  <si>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</si>
  <si>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</si>
  <si>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</si>
  <si>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</si>
  <si>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</si>
  <si>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</si>
  <si>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</si>
  <si>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</si>
  <si>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</si>
  <si>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</si>
  <si>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</si>
  <si>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</si>
  <si>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</si>
  <si>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</si>
  <si>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</si>
  <si>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</si>
  <si>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</si>
  <si>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</si>
  <si>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</si>
  <si>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</si>
  <si>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</si>
  <si>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</si>
  <si>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</si>
  <si>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</si>
  <si>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</si>
  <si>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</si>
  <si>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</si>
  <si>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</si>
  <si>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</si>
  <si>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</si>
  <si>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</si>
  <si>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</si>
  <si>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</si>
  <si>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</si>
  <si>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</si>
  <si>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</si>
  <si>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</si>
  <si>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</si>
  <si>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</si>
  <si>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</si>
  <si>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</si>
  <si>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</si>
  <si>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</si>
  <si>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</si>
  <si>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</si>
  <si>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</si>
  <si>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</si>
  <si>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</si>
  <si>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</si>
  <si>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</si>
  <si>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</si>
  <si>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</si>
  <si>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</si>
  <si>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</si>
  <si>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</si>
  <si>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</si>
  <si>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</si>
  <si>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</si>
  <si>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</si>
  <si>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</si>
  <si>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</si>
  <si>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</si>
  <si>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</si>
  <si>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</si>
  <si>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</si>
  <si>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</si>
  <si>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</si>
  <si>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</si>
  <si>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</si>
  <si>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</si>
  <si>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</si>
  <si>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</si>
  <si>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</si>
  <si>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</si>
  <si>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</si>
  <si>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</si>
  <si>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</si>
  <si>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</si>
  <si>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</si>
  <si>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</si>
  <si>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</si>
  <si>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</si>
  <si>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</si>
  <si>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</si>
  <si>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</si>
  <si>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</si>
  <si>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</si>
  <si>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</si>
  <si>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</si>
  <si>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</si>
  <si>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</si>
  <si>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</si>
  <si>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</si>
  <si>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</si>
  <si>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</si>
  <si>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</si>
  <si>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</si>
  <si>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</si>
  <si>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</si>
  <si>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</si>
  <si>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</si>
  <si>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</si>
  <si>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</si>
  <si>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</si>
  <si>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</si>
  <si>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</si>
  <si>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</si>
  <si>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</si>
  <si>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</si>
  <si>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</si>
  <si>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</si>
  <si>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</si>
  <si>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</si>
  <si>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</si>
  <si>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</si>
  <si>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</si>
  <si>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</si>
  <si>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</si>
  <si>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</si>
  <si>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</si>
  <si>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</si>
  <si>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</si>
  <si>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</si>
  <si>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</si>
  <si>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</si>
  <si>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</si>
  <si>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</si>
  <si>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</si>
  <si>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</si>
  <si>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</si>
  <si>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</si>
  <si>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</si>
  <si>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</si>
  <si>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</si>
  <si>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</si>
  <si>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</si>
  <si>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</si>
  <si>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</si>
  <si>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</si>
  <si>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</si>
  <si>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</si>
  <si>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</si>
  <si>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</si>
  <si>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</si>
  <si>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</si>
  <si>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</si>
  <si>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</si>
  <si>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</si>
  <si>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</si>
  <si>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</si>
  <si>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</si>
  <si>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</si>
  <si>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</si>
  <si>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</si>
  <si>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</si>
  <si>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</si>
  <si>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</si>
  <si>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</si>
  <si>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</si>
  <si>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</si>
  <si>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</si>
  <si>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</si>
  <si>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</si>
  <si>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</si>
  <si>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</si>
  <si>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</si>
  <si>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</si>
  <si>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</si>
  <si>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</si>
  <si>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</si>
  <si>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</si>
  <si>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</si>
  <si>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</si>
  <si>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</si>
  <si>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</si>
  <si>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</si>
  <si>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</si>
  <si>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</si>
  <si>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</si>
  <si>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</si>
  <si>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</si>
  <si>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</si>
  <si>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</si>
  <si>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</si>
  <si>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</si>
  <si>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</si>
  <si>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</si>
  <si>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</si>
  <si>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</si>
  <si>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</si>
  <si>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</si>
  <si>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</si>
  <si>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</si>
  <si>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</si>
  <si>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</si>
  <si>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</si>
  <si>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</si>
  <si>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</si>
  <si>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</si>
  <si>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</si>
  <si>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</si>
  <si>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</si>
  <si>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</si>
  <si>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</si>
  <si>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</si>
  <si>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</si>
  <si>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</si>
  <si>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</si>
  <si>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</si>
  <si>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</si>
  <si>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</si>
  <si>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</si>
  <si>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</si>
  <si>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</si>
  <si>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</si>
  <si>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</si>
  <si>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</si>
  <si>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</si>
  <si>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</si>
  <si>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</si>
  <si>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</si>
  <si>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</si>
  <si>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</si>
  <si>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</si>
  <si>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</si>
  <si>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</si>
  <si>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</si>
  <si>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</si>
  <si>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</si>
  <si>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</si>
  <si>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</si>
  <si>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</si>
  <si>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</si>
  <si>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</si>
  <si>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</si>
  <si>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</si>
  <si>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</si>
  <si>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</si>
  <si>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</si>
  <si>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</si>
  <si>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</si>
  <si>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</si>
  <si>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</si>
  <si>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</si>
  <si>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</si>
  <si>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</si>
  <si>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</si>
  <si>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</si>
  <si>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</si>
  <si>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</si>
  <si>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</si>
  <si>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</si>
  <si>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</si>
  <si>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</si>
  <si>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</si>
  <si>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</si>
  <si>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</si>
  <si>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</si>
  <si>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</si>
  <si>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</si>
  <si>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</si>
  <si>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</si>
  <si>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</si>
  <si>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</si>
  <si>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</si>
  <si>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</si>
  <si>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</si>
  <si>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</si>
  <si>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</si>
  <si>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</si>
  <si>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</si>
  <si>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</si>
  <si>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</si>
  <si>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</si>
  <si>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</si>
  <si>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</si>
  <si>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</si>
  <si>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</si>
  <si>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</si>
  <si>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</si>
  <si>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</si>
  <si>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</si>
  <si>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</si>
  <si>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</si>
  <si>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</si>
  <si>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</si>
  <si>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</si>
  <si>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</si>
  <si>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</si>
  <si>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</si>
  <si>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</si>
  <si>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</si>
  <si>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</si>
  <si>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</si>
  <si>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</si>
  <si>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</si>
  <si>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</si>
  <si>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</si>
  <si>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</si>
  <si>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</si>
  <si>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</si>
  <si>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</si>
  <si>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</si>
  <si>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</si>
  <si>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</si>
  <si>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</si>
  <si>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</si>
  <si>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</si>
  <si>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</si>
  <si>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</si>
  <si>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</si>
  <si>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</si>
  <si>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</si>
  <si>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</si>
  <si>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</si>
  <si>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</si>
  <si>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</si>
  <si>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</si>
  <si>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</si>
  <si>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</si>
  <si>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</si>
  <si>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</si>
  <si>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</si>
  <si>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</si>
  <si>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</si>
  <si>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</si>
  <si>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</si>
  <si>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</si>
  <si>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</si>
  <si>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</si>
  <si>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</si>
  <si>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</si>
  <si>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</si>
  <si>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</si>
  <si>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</si>
  <si>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</si>
  <si>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</si>
  <si>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</si>
  <si>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</si>
  <si>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</si>
  <si>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</si>
  <si>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</si>
  <si>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</si>
  <si>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</si>
  <si>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</si>
  <si>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</si>
  <si>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</si>
  <si>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</si>
  <si>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</si>
  <si>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</si>
  <si>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</si>
  <si>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</si>
  <si>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</si>
  <si>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</si>
  <si>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</si>
  <si>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</si>
  <si>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</si>
  <si>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</si>
  <si>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</si>
  <si>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</si>
  <si>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</si>
  <si>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</si>
  <si>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</si>
  <si>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</si>
  <si>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</si>
  <si>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</si>
  <si>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</si>
  <si>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</si>
  <si>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</si>
  <si>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</si>
  <si>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</si>
  <si>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</si>
  <si>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</si>
  <si>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</si>
  <si>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</si>
  <si>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</si>
  <si>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</si>
  <si>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</si>
  <si>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</si>
  <si>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</si>
  <si>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</si>
  <si>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</si>
  <si>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</si>
  <si>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</si>
  <si>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</si>
  <si>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</si>
  <si>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</si>
  <si>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</si>
  <si>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</si>
  <si>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</si>
  <si>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</si>
  <si>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</si>
  <si>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</si>
  <si>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</si>
  <si>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</si>
  <si>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</si>
  <si>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</si>
  <si>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</si>
  <si>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</si>
  <si>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</si>
  <si>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</si>
  <si>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</si>
  <si>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</si>
  <si>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</si>
  <si>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</si>
  <si>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</si>
  <si>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</si>
  <si>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</si>
  <si>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</si>
  <si>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</si>
  <si>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</si>
  <si>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</si>
  <si>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</si>
  <si>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</si>
  <si>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</si>
  <si>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</si>
  <si>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</si>
  <si>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</si>
  <si>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</si>
  <si>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</si>
  <si>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</si>
  <si>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</si>
  <si>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</si>
  <si>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</si>
  <si>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</si>
  <si>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</si>
  <si>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</si>
  <si>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</si>
  <si>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</si>
  <si>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</si>
  <si>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</si>
  <si>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</si>
  <si>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</si>
  <si>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</si>
  <si>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</si>
  <si>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</si>
  <si>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</si>
  <si>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</si>
  <si>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</si>
  <si>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</si>
  <si>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</si>
  <si>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</si>
  <si>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</si>
  <si>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</si>
  <si>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</si>
  <si>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</si>
  <si>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</si>
  <si>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</si>
  <si>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</si>
  <si>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</si>
  <si>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</si>
  <si>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</si>
  <si>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</si>
  <si>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</si>
  <si>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</si>
  <si>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</si>
  <si>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</si>
  <si>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</si>
  <si>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</si>
  <si>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</si>
  <si>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</si>
  <si>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</si>
  <si>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</si>
  <si>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</si>
  <si>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</si>
  <si>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</si>
  <si>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</si>
  <si>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</si>
  <si>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</si>
  <si>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</si>
  <si>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</si>
  <si>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</si>
  <si>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</si>
  <si>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</si>
  <si>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</si>
  <si>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</si>
  <si>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</si>
  <si>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</si>
  <si>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</si>
  <si>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</si>
  <si>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</si>
  <si>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</si>
  <si>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</si>
  <si>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</si>
  <si>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</si>
  <si>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</si>
  <si>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</si>
  <si>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</si>
  <si>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</si>
  <si>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</si>
  <si>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</si>
  <si>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</si>
  <si>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</si>
  <si>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</si>
  <si>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</si>
  <si>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</si>
  <si>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</si>
  <si>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</si>
  <si>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</si>
  <si>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</si>
  <si>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</si>
  <si>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</si>
  <si>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</si>
  <si>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</si>
  <si>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</si>
  <si>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</si>
  <si>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</si>
  <si>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</si>
  <si>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</si>
  <si>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</si>
  <si>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</si>
  <si>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</si>
  <si>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</si>
  <si>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</si>
  <si>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</si>
  <si>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</si>
  <si>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</si>
  <si>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</si>
  <si>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</si>
  <si>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</si>
  <si>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</si>
  <si>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</si>
  <si>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</si>
  <si>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</si>
  <si>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</si>
  <si>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</si>
  <si>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</si>
  <si>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</si>
  <si>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</si>
  <si>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</si>
  <si>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</si>
  <si>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</si>
  <si>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</si>
  <si>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</si>
  <si>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</si>
  <si>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</si>
  <si>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</si>
  <si>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</si>
  <si>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</si>
  <si>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</si>
  <si>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</si>
  <si>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</si>
  <si>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</si>
  <si>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</si>
  <si>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</si>
  <si>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</si>
  <si>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</si>
  <si>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</si>
  <si>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</si>
  <si>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</si>
  <si>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</si>
  <si>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</si>
  <si>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</si>
  <si>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</si>
  <si>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</si>
  <si>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</si>
  <si>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</si>
  <si>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</si>
  <si>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</si>
  <si>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</si>
  <si>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</si>
  <si>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</si>
  <si>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</si>
  <si>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</si>
  <si>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</si>
  <si>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</si>
  <si>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</si>
  <si>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</si>
  <si>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</si>
  <si>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</si>
  <si>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</si>
  <si>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</si>
  <si>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</si>
  <si>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</si>
  <si>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</si>
  <si>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</si>
  <si>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</si>
  <si>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</si>
  <si>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</si>
  <si>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</si>
  <si>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</si>
  <si>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</si>
  <si>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</si>
  <si>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</si>
  <si>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</si>
  <si>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</si>
  <si>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</si>
  <si>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</si>
  <si>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</si>
  <si>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</si>
  <si>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</si>
  <si>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</si>
  <si>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</si>
  <si>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</si>
  <si>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</si>
  <si>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</si>
  <si>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</si>
  <si>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</si>
  <si>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</si>
  <si>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</si>
  <si>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</si>
  <si>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</si>
  <si>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</si>
  <si>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</si>
  <si>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</si>
  <si>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</si>
  <si>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</si>
  <si>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</si>
  <si>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</si>
  <si>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</si>
  <si>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</si>
  <si>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</si>
  <si>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</si>
  <si>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</si>
  <si>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</si>
  <si>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</si>
  <si>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</si>
  <si>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</si>
  <si>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</si>
  <si>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</si>
  <si>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</si>
  <si>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</si>
  <si>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</si>
  <si>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</si>
  <si>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</si>
  <si>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</si>
  <si>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</si>
  <si>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</si>
  <si>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</si>
  <si>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</si>
  <si>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</si>
  <si>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</si>
  <si>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</si>
  <si>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</si>
  <si>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</si>
  <si>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</si>
  <si>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</si>
  <si>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</si>
  <si>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</si>
  <si>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</si>
  <si>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</si>
  <si>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</si>
  <si>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</si>
  <si>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</si>
  <si>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</si>
  <si>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</si>
  <si>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</si>
  <si>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</si>
  <si>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</si>
  <si>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</si>
  <si>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</si>
  <si>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</si>
  <si>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</si>
  <si>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</si>
  <si>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</si>
  <si>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</si>
  <si>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</si>
  <si>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</si>
  <si>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</si>
  <si>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</si>
  <si>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</si>
  <si>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</si>
  <si>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</si>
  <si>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</si>
  <si>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</si>
  <si>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</si>
  <si>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</si>
  <si>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</si>
  <si>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</si>
  <si>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</si>
  <si>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</si>
  <si>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</si>
  <si>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</si>
  <si>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</si>
  <si>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</si>
  <si>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</si>
  <si>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</si>
  <si>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</si>
  <si>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</si>
  <si>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</si>
  <si>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</si>
  <si>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</si>
  <si>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</si>
  <si>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</si>
  <si>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</si>
  <si>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</si>
  <si>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</si>
  <si>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</si>
  <si>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</si>
  <si>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</si>
  <si>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</si>
  <si>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</si>
  <si>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</si>
  <si>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</si>
  <si>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</si>
  <si>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</si>
  <si>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</si>
  <si>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</si>
  <si>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</si>
  <si>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</si>
  <si>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</si>
  <si>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</si>
  <si>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</si>
  <si>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</si>
  <si>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</si>
  <si>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</si>
  <si>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</si>
  <si>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</si>
  <si>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</si>
  <si>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</si>
  <si>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</si>
  <si>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</si>
  <si>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</si>
  <si>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</si>
  <si>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</si>
  <si>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</si>
  <si>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</si>
  <si>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</si>
  <si>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</si>
  <si>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</si>
  <si>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</si>
  <si>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</si>
  <si>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</si>
  <si>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</si>
  <si>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</si>
  <si>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</si>
  <si>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</si>
  <si>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</si>
  <si>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</si>
  <si>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</si>
  <si>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</si>
  <si>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</si>
  <si>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</si>
  <si>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</si>
  <si>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</si>
  <si>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</si>
  <si>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</si>
  <si>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</si>
  <si>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</si>
  <si>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</si>
  <si>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</si>
  <si>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</si>
  <si>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</si>
  <si>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</si>
  <si>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</si>
  <si>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</si>
  <si>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</si>
  <si>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</si>
  <si>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</si>
  <si>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</si>
  <si>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</si>
  <si>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</si>
  <si>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</si>
  <si>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</si>
  <si>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</si>
  <si>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</si>
  <si>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</si>
  <si>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</si>
  <si>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</si>
  <si>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</si>
  <si>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</si>
  <si>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</si>
  <si>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</si>
  <si>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</si>
  <si>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</si>
  <si>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</si>
  <si>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</si>
  <si>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</si>
  <si>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</si>
  <si>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</si>
  <si>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</si>
  <si>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</si>
  <si>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</si>
  <si>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</si>
  <si>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</si>
  <si>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</si>
  <si>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</si>
  <si>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</si>
  <si>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</si>
  <si>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</si>
  <si>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</si>
  <si>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</si>
  <si>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</si>
  <si>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</si>
  <si>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</si>
  <si>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</si>
  <si>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</si>
  <si>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</si>
  <si>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</si>
  <si>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</si>
  <si>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</si>
  <si>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</si>
  <si>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</si>
  <si>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</si>
  <si>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</si>
  <si>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</si>
  <si>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</si>
  <si>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</si>
  <si>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</si>
  <si>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</si>
  <si>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</si>
  <si>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</si>
  <si>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</si>
  <si>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</si>
  <si>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</si>
  <si>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</si>
  <si>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</si>
  <si>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</si>
  <si>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</si>
  <si>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</si>
  <si>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</si>
  <si>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</si>
  <si>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</si>
  <si>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</si>
  <si>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</si>
  <si>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</si>
  <si>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</si>
  <si>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</si>
  <si>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</si>
  <si>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</si>
  <si>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</si>
  <si>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</si>
  <si>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</si>
  <si>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</si>
  <si>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</si>
  <si>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</si>
  <si>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</si>
  <si>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</si>
  <si>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</si>
  <si>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</si>
  <si>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</si>
  <si>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</si>
  <si>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</si>
  <si>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</si>
  <si>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</si>
  <si>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</si>
  <si>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</si>
  <si>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</si>
  <si>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</si>
  <si>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</si>
  <si>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</si>
  <si>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</si>
  <si>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</si>
  <si>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</si>
  <si>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</si>
  <si>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</si>
  <si>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</si>
  <si>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</si>
  <si>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</si>
  <si>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</si>
  <si>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</si>
  <si>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</si>
  <si>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</si>
  <si>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</si>
  <si>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</si>
  <si>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</si>
  <si>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</si>
  <si>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</si>
  <si>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</si>
  <si>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</si>
  <si>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</si>
  <si>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</si>
  <si>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</si>
  <si>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</si>
  <si>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</si>
  <si>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</si>
  <si>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</si>
  <si>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</si>
  <si>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</si>
  <si>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</si>
  <si>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</si>
  <si>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</si>
  <si>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</si>
  <si>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</si>
  <si>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</si>
  <si>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</si>
  <si>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</si>
  <si>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</si>
  <si>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</si>
  <si>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</si>
  <si>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</si>
  <si>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</si>
  <si>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</si>
  <si>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</si>
  <si>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</si>
  <si>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</si>
  <si>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</si>
  <si>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</si>
  <si>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</si>
  <si>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</si>
  <si>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</si>
  <si>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</si>
  <si>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</si>
  <si>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</si>
  <si>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</si>
  <si>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</si>
  <si>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</si>
  <si>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</si>
  <si>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</si>
  <si>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</si>
  <si>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</si>
  <si>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</si>
  <si>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</si>
  <si>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</si>
  <si>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</si>
  <si>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</si>
  <si>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</si>
  <si>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</si>
  <si>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</si>
  <si>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</si>
  <si>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</si>
  <si>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</si>
  <si>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</si>
  <si>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</si>
  <si>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</si>
  <si>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</si>
  <si>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</si>
  <si>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</si>
  <si>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</si>
  <si>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</si>
  <si>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</si>
  <si>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</si>
  <si>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</si>
  <si>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</si>
  <si>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</si>
  <si>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</si>
  <si>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</si>
  <si>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</si>
  <si>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</si>
  <si>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</si>
  <si>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</si>
  <si>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</si>
  <si>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</si>
  <si>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</si>
  <si>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</si>
  <si>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</si>
  <si>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</si>
  <si>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</si>
  <si>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</si>
  <si>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</si>
  <si>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</si>
  <si>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</si>
  <si>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</si>
  <si>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</si>
  <si>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</si>
  <si>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</si>
  <si>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</si>
  <si>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</si>
  <si>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</si>
  <si>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</si>
  <si>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</si>
  <si>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</si>
  <si>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</si>
  <si>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</si>
  <si>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</si>
  <si>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</si>
  <si>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</si>
  <si>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</si>
  <si>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</si>
  <si>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</si>
  <si>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</si>
  <si>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</si>
  <si>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</si>
  <si>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</si>
  <si>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</si>
  <si>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</si>
  <si>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</si>
  <si>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</si>
  <si>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</si>
  <si>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</si>
  <si>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</si>
  <si>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</si>
  <si>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</si>
  <si>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</si>
  <si>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</si>
  <si>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</si>
  <si>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</si>
  <si>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</si>
  <si>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</si>
  <si>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</si>
  <si>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</si>
  <si>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</si>
  <si>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</si>
  <si>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</si>
  <si>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</si>
  <si>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</si>
  <si>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</si>
  <si>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</si>
  <si>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</si>
  <si>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</si>
  <si>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</si>
  <si>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</si>
  <si>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</si>
  <si>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</si>
  <si>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</si>
  <si>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</si>
  <si>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</si>
  <si>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</si>
  <si>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</si>
  <si>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</si>
  <si>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</si>
  <si>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</si>
  <si>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</si>
  <si>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</si>
  <si>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</si>
  <si>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</si>
  <si>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</si>
  <si>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</si>
  <si>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</si>
  <si>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</si>
  <si>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</si>
  <si>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</si>
  <si>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</si>
  <si>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</si>
  <si>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</si>
  <si>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</si>
  <si>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</si>
  <si>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</si>
  <si>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</si>
  <si>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</si>
  <si>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</si>
  <si>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</si>
  <si>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</si>
  <si>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</si>
  <si>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</si>
  <si>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</si>
  <si>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</si>
  <si>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</si>
  <si>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</si>
  <si>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</si>
  <si>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</si>
  <si>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</si>
  <si>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</si>
  <si>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</si>
  <si>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</si>
  <si>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</si>
  <si>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</si>
  <si>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</si>
  <si>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</si>
  <si>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</si>
  <si>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</si>
  <si>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</si>
  <si>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</si>
  <si>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</si>
  <si>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</si>
  <si>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</si>
  <si>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</si>
  <si>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</si>
  <si>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</si>
  <si>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</si>
  <si>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</si>
  <si>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</si>
  <si>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</si>
  <si>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</si>
  <si>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</si>
  <si>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</si>
  <si>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</si>
  <si>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</si>
  <si>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</si>
  <si>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</si>
  <si>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</si>
  <si>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</si>
  <si>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</si>
  <si>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</si>
  <si>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</si>
  <si>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</si>
  <si>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</si>
  <si>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</si>
  <si>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</si>
  <si>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</si>
  <si>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</si>
  <si>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</si>
  <si>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</si>
  <si>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</si>
  <si>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</si>
  <si>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</si>
  <si>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</si>
  <si>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</si>
  <si>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</si>
  <si>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</si>
  <si>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</si>
  <si>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</si>
  <si>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</si>
  <si>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</si>
  <si>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</si>
  <si>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</si>
  <si>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</si>
  <si>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</si>
  <si>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</si>
  <si>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</si>
  <si>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</si>
  <si>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</si>
  <si>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</si>
  <si>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</si>
  <si>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</si>
  <si>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</si>
  <si>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</si>
  <si>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</si>
  <si>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</si>
  <si>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</si>
  <si>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</si>
  <si>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</si>
  <si>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</si>
  <si>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</si>
  <si>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</si>
  <si>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</si>
  <si>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</si>
  <si>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</si>
  <si>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</si>
  <si>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</si>
  <si>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</si>
  <si>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</si>
  <si>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</si>
  <si>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</si>
  <si>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</si>
  <si>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</si>
  <si>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</si>
  <si>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</si>
  <si>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</si>
  <si>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</si>
  <si>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</si>
  <si>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</si>
  <si>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</si>
  <si>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</si>
  <si>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</si>
  <si>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</si>
  <si>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</si>
  <si>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</si>
  <si>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</si>
  <si>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</si>
  <si>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</si>
  <si>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</si>
  <si>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</si>
  <si>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</si>
  <si>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</si>
  <si>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</si>
  <si>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</si>
  <si>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</si>
  <si>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</si>
  <si>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</si>
  <si>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</si>
  <si>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</si>
  <si>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</si>
  <si>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</si>
  <si>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</si>
  <si>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</si>
  <si>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</si>
  <si>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</si>
  <si>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</si>
  <si>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</si>
  <si>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</si>
  <si>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</si>
  <si>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</si>
  <si>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</si>
  <si>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</si>
  <si>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</si>
  <si>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</si>
  <si>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</si>
  <si>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</si>
  <si>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</si>
  <si>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</si>
  <si>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</si>
  <si>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</si>
  <si>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</si>
  <si>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</si>
  <si>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</si>
  <si>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</si>
  <si>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</si>
  <si>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</si>
  <si>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</si>
  <si>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</si>
  <si>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</si>
  <si>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</si>
  <si>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</si>
  <si>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</si>
  <si>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</si>
  <si>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</si>
  <si>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</si>
  <si>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</si>
  <si>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</si>
  <si>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</si>
  <si>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</si>
  <si>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</si>
  <si>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</si>
  <si>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</si>
  <si>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</si>
  <si>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</si>
  <si>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</si>
  <si>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</si>
  <si>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</si>
  <si>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</si>
  <si>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</si>
  <si>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</si>
  <si>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</si>
  <si>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</si>
  <si>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</si>
  <si>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</si>
  <si>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</si>
  <si>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</si>
  <si>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</si>
  <si>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</si>
  <si>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</si>
  <si>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</si>
  <si>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</si>
  <si>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</si>
  <si>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</si>
  <si>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</si>
  <si>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</si>
  <si>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</si>
  <si>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</si>
  <si>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</si>
  <si>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</si>
  <si>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</si>
  <si>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</si>
  <si>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</si>
  <si>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</si>
  <si>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</si>
  <si>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</si>
  <si>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</si>
  <si>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</si>
  <si>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</si>
  <si>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</si>
  <si>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</si>
  <si>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</si>
  <si>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</si>
  <si>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</si>
  <si>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</si>
  <si>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</si>
  <si>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</si>
  <si>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</si>
  <si>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</si>
  <si>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</si>
  <si>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</si>
  <si>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</si>
  <si>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</si>
  <si>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</si>
  <si>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</si>
  <si>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</si>
  <si>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</si>
  <si>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</si>
  <si>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</si>
  <si>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</si>
  <si>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</si>
  <si>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</si>
  <si>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</si>
  <si>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</si>
  <si>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</si>
  <si>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</si>
  <si>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</si>
  <si>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</si>
  <si>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</si>
  <si>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</si>
  <si>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</si>
  <si>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</si>
  <si>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</si>
  <si>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</si>
  <si>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</si>
  <si>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</si>
  <si>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</si>
  <si>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</si>
  <si>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</si>
  <si>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</si>
  <si>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</si>
  <si>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</si>
  <si>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</si>
  <si>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</si>
  <si>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</si>
  <si>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</si>
  <si>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</si>
  <si>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</si>
  <si>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</si>
  <si>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</si>
  <si>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</si>
  <si>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</si>
  <si>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</si>
  <si>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</si>
  <si>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</si>
  <si>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</si>
  <si>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</si>
  <si>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</si>
  <si>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</si>
  <si>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</si>
  <si>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</si>
  <si>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</si>
  <si>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</si>
  <si>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</si>
  <si>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</si>
  <si>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</si>
  <si>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</si>
  <si>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</si>
  <si>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</si>
  <si>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</si>
  <si>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</si>
  <si>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</si>
  <si>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</si>
  <si>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</si>
  <si>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</si>
  <si>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</si>
  <si>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</si>
  <si>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</si>
  <si>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</si>
  <si>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</si>
  <si>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</si>
  <si>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</si>
  <si>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</si>
  <si>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</si>
  <si>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</si>
  <si>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</si>
  <si>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</si>
  <si>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</si>
  <si>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</si>
  <si>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</si>
  <si>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</si>
  <si>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</si>
  <si>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</si>
  <si>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</si>
  <si>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</si>
  <si>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</si>
  <si>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</si>
  <si>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</si>
  <si>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</si>
  <si>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</si>
  <si>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</si>
  <si>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</si>
  <si>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</si>
  <si>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</si>
  <si>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</si>
  <si>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</si>
  <si>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</si>
  <si>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</si>
  <si>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</si>
  <si>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</si>
  <si>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</si>
  <si>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</si>
  <si>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</si>
  <si>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</si>
  <si>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</si>
  <si>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</si>
  <si>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</si>
  <si>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</si>
  <si>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</si>
  <si>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</si>
  <si>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</si>
  <si>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</si>
  <si>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</si>
  <si>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</si>
  <si>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</si>
  <si>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</si>
  <si>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</si>
  <si>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</si>
  <si>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</si>
  <si>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</si>
  <si>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</si>
  <si>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</si>
  <si>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</si>
  <si>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</si>
  <si>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</si>
  <si>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</si>
  <si>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</si>
  <si>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</si>
  <si>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</si>
  <si>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</si>
  <si>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</si>
  <si>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</si>
  <si>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</si>
  <si>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</si>
  <si>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</si>
  <si>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</si>
  <si>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</si>
  <si>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</si>
  <si>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</si>
  <si>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</si>
  <si>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</si>
  <si>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</si>
  <si>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</si>
  <si>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</si>
  <si>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</si>
  <si>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</si>
  <si>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</si>
  <si>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</si>
  <si>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</si>
  <si>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</si>
  <si>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</si>
  <si>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</si>
  <si>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</si>
  <si>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</si>
  <si>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</si>
  <si>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</si>
  <si>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</si>
  <si>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</si>
  <si>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</si>
  <si>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</si>
  <si>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</si>
  <si>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</si>
  <si>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</si>
  <si>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</si>
  <si>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</si>
  <si>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</si>
  <si>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</si>
  <si>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</si>
  <si>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</si>
  <si>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</si>
  <si>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</si>
  <si>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</si>
  <si>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</si>
  <si>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</si>
  <si>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</si>
  <si>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</si>
  <si>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</si>
  <si>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</si>
  <si>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</si>
  <si>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</si>
  <si>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</si>
  <si>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</si>
  <si>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</si>
  <si>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</si>
  <si>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</si>
  <si>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</si>
  <si>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</si>
  <si>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</si>
  <si>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</si>
  <si>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</si>
  <si>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</si>
  <si>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</si>
  <si>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</si>
  <si>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</si>
  <si>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</si>
  <si>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</si>
  <si>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</si>
  <si>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</si>
  <si>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</si>
  <si>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</si>
  <si>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</si>
  <si>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</si>
  <si>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</si>
  <si>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</si>
  <si>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</si>
  <si>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</si>
  <si>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</si>
  <si>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</si>
  <si>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</si>
  <si>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</si>
  <si>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</si>
  <si>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</si>
  <si>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</si>
  <si>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</si>
  <si>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</si>
  <si>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</si>
  <si>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</si>
  <si>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</si>
  <si>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</si>
  <si>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</si>
  <si>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</si>
  <si>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</si>
  <si>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</si>
  <si>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</si>
  <si>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</si>
  <si>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</si>
  <si>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</si>
  <si>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</si>
  <si>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</si>
  <si>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</si>
  <si>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</si>
  <si>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</si>
  <si>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</si>
  <si>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</si>
  <si>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</si>
  <si>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</si>
  <si>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</si>
  <si>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</si>
  <si>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</si>
  <si>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</si>
  <si>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</si>
  <si>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</si>
  <si>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</si>
  <si>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</si>
  <si>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</si>
  <si>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</si>
  <si>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</si>
  <si>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</si>
  <si>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</si>
  <si>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</si>
  <si>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</si>
  <si>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</si>
  <si>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</si>
  <si>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</si>
  <si>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</si>
  <si>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</si>
  <si>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</si>
  <si>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</si>
  <si>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</si>
  <si>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</si>
  <si>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</si>
  <si>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</si>
  <si>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</si>
  <si>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</si>
  <si>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</si>
  <si>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</si>
  <si>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</si>
  <si>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</si>
  <si>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</si>
  <si>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</si>
  <si>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</si>
  <si>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</si>
  <si>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</si>
  <si>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</si>
  <si>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</si>
  <si>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</si>
  <si>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</si>
  <si>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</si>
  <si>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</si>
  <si>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</si>
  <si>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</si>
  <si>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</si>
  <si>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</si>
  <si>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</si>
  <si>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</si>
  <si>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</si>
  <si>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</si>
  <si>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</si>
  <si>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</si>
  <si>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</si>
  <si>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</si>
  <si>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</si>
  <si>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</si>
  <si>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</si>
  <si>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</si>
  <si>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</si>
  <si>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</si>
  <si>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</si>
  <si>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</si>
  <si>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</si>
  <si>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</si>
  <si>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</si>
  <si>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</si>
  <si>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</si>
  <si>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</si>
  <si>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</si>
  <si>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</si>
  <si>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</si>
  <si>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</si>
  <si>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</si>
  <si>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</si>
  <si>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</si>
  <si>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</si>
  <si>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</si>
  <si>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</si>
  <si>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</si>
  <si>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</si>
  <si>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</si>
  <si>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</si>
  <si>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</si>
  <si>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</si>
  <si>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</si>
  <si>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</si>
  <si>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</si>
  <si>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</si>
  <si>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</si>
  <si>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</si>
  <si>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</si>
  <si>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</si>
  <si>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</si>
  <si>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</si>
  <si>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</si>
  <si>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</si>
  <si>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</si>
  <si>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</si>
  <si>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</si>
  <si>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</si>
  <si>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</si>
  <si>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</si>
  <si>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</si>
  <si>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</si>
  <si>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</si>
  <si>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</si>
  <si>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</si>
  <si>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</si>
  <si>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</si>
  <si>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</si>
  <si>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</si>
  <si>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</si>
  <si>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</si>
  <si>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</si>
  <si>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</si>
  <si>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</si>
  <si>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</si>
  <si>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</si>
  <si>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</si>
  <si>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</si>
  <si>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</si>
  <si>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</si>
  <si>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</si>
  <si>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</si>
  <si>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</si>
  <si>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</si>
  <si>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</si>
  <si>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</si>
  <si>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</si>
  <si>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</si>
  <si>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</si>
  <si>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</si>
  <si>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</si>
  <si>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</si>
  <si>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</si>
  <si>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</si>
  <si>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</si>
  <si>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</si>
  <si>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</si>
  <si>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</si>
  <si>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</si>
  <si>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</si>
  <si>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</si>
  <si>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</si>
  <si>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</si>
  <si>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</si>
  <si>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</si>
  <si>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</si>
  <si>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</si>
  <si>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</si>
  <si>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</si>
  <si>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</si>
  <si>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</si>
  <si>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</si>
  <si>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</si>
  <si>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</si>
  <si>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</si>
  <si>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</si>
  <si>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</si>
  <si>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</si>
  <si>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</si>
  <si>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</si>
  <si>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</si>
  <si>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</si>
  <si>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</si>
  <si>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</si>
  <si>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</si>
  <si>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</si>
  <si>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</si>
  <si>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</si>
  <si>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</si>
  <si>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</si>
  <si>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</si>
  <si>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</si>
  <si>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</si>
  <si>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</si>
  <si>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</si>
  <si>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</si>
  <si>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</si>
  <si>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</si>
  <si>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</si>
  <si>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</si>
  <si>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</si>
  <si>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</si>
  <si>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</si>
  <si>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</si>
  <si>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</si>
  <si>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</si>
  <si>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</si>
  <si>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</si>
  <si>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</si>
  <si>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</si>
  <si>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</si>
  <si>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</si>
  <si>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</si>
  <si>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</si>
  <si>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</si>
  <si>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</si>
  <si>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</si>
  <si>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</si>
  <si>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</si>
  <si>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</si>
  <si>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</si>
  <si>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</si>
  <si>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</si>
  <si>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</si>
  <si>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</si>
  <si>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</si>
  <si>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</si>
  <si>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</si>
  <si>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</si>
  <si>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</si>
  <si>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</si>
  <si>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</si>
  <si>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</si>
  <si>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</si>
  <si>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</si>
  <si>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</si>
  <si>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</si>
  <si>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</si>
  <si>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</si>
  <si>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</si>
  <si>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</si>
  <si>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</si>
  <si>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</si>
  <si>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</si>
  <si>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</si>
  <si>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</si>
  <si>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</si>
  <si>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</si>
  <si>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</si>
  <si>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</si>
  <si>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</si>
  <si>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</si>
  <si>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</si>
  <si>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</si>
  <si>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</si>
  <si>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</si>
  <si>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</si>
  <si>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</si>
  <si>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</si>
  <si>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</si>
  <si>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</si>
  <si>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</si>
  <si>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</si>
  <si>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</si>
  <si>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</si>
  <si>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</si>
  <si>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</si>
  <si>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</si>
  <si>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</si>
  <si>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</si>
  <si>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</si>
  <si>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</si>
  <si>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</si>
  <si>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</si>
  <si>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</si>
  <si>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</si>
  <si>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</si>
  <si>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</si>
  <si>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</si>
  <si>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</si>
  <si>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</si>
  <si>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</si>
  <si>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</si>
  <si>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</si>
  <si>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</si>
  <si>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</si>
  <si>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</si>
  <si>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</si>
  <si>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</si>
  <si>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</si>
  <si>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</si>
  <si>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</si>
  <si>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</si>
  <si>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</si>
  <si>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</si>
  <si>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</si>
  <si>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</si>
  <si>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</si>
  <si>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</si>
  <si>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</si>
  <si>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</si>
  <si>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</si>
  <si>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</si>
  <si>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</si>
  <si>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</si>
  <si>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</si>
  <si>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</si>
  <si>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</si>
  <si>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</si>
  <si>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</si>
  <si>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</si>
  <si>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</si>
  <si>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</si>
  <si>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</si>
  <si>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</si>
  <si>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</si>
  <si>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</si>
  <si>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</si>
  <si>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</si>
  <si>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</si>
  <si>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</si>
  <si>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</si>
  <si>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</si>
  <si>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</si>
  <si>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</si>
  <si>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</si>
  <si>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</si>
  <si>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</si>
  <si>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</si>
  <si>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</si>
  <si>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</si>
  <si>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</si>
  <si>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</si>
  <si>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</si>
  <si>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</si>
  <si>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</si>
  <si>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</si>
  <si>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</si>
  <si>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</si>
  <si>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</si>
  <si>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</si>
  <si>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</si>
  <si>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</si>
  <si>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</si>
  <si>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</si>
  <si>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</si>
  <si>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</si>
  <si>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</si>
  <si>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</si>
  <si>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</si>
  <si>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</si>
  <si>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</si>
  <si>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</si>
  <si>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</si>
  <si>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</si>
  <si>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</si>
  <si>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</si>
  <si>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</si>
  <si>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</si>
  <si>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</si>
  <si>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</si>
  <si>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</si>
  <si>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</si>
  <si>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</si>
  <si>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</si>
  <si>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</si>
  <si>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</si>
  <si>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</si>
  <si>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</si>
  <si>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</si>
  <si>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</si>
  <si>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</si>
  <si>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</si>
  <si>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</si>
  <si>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</si>
  <si>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</si>
  <si>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</si>
  <si>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</si>
  <si>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</si>
  <si>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</si>
  <si>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</si>
  <si>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</si>
  <si>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</si>
  <si>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</si>
  <si>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</si>
  <si>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</si>
  <si>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</si>
  <si>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</si>
  <si>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</si>
  <si>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</si>
  <si>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</si>
  <si>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</si>
  <si>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</si>
  <si>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</si>
  <si>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</si>
  <si>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</si>
  <si>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</si>
  <si>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</si>
  <si>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</si>
  <si>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</si>
  <si>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</si>
  <si>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</si>
  <si>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</si>
  <si>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</si>
  <si>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</si>
  <si>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</si>
  <si>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</si>
  <si>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</si>
  <si>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</si>
  <si>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</si>
  <si>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</si>
  <si>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</si>
  <si>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</si>
  <si>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</si>
  <si>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</si>
  <si>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</si>
  <si>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</si>
  <si>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</si>
  <si>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</si>
  <si>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</si>
  <si>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</si>
  <si>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</si>
  <si>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</si>
  <si>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</si>
  <si>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</si>
  <si>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</si>
  <si>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</si>
  <si>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</si>
  <si>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</si>
  <si>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</si>
  <si>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</si>
  <si>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</si>
  <si>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</si>
  <si>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</si>
  <si>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</si>
  <si>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</si>
  <si>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</si>
  <si>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</si>
  <si>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</si>
  <si>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</si>
  <si>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</si>
  <si>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</si>
  <si>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</si>
  <si>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</si>
  <si>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</si>
  <si>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</si>
  <si>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</si>
  <si>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</si>
  <si>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</si>
  <si>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</si>
  <si>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</si>
  <si>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</si>
  <si>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</si>
  <si>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</si>
  <si>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</si>
  <si>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</si>
  <si>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</si>
  <si>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</si>
  <si>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</si>
  <si>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</si>
  <si>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</si>
  <si>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</si>
  <si>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</si>
  <si>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</si>
  <si>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</si>
  <si>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</si>
  <si>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</si>
  <si>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</si>
  <si>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</si>
  <si>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</si>
  <si>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</si>
  <si>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</si>
  <si>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</si>
  <si>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</si>
  <si>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</si>
  <si>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</si>
  <si>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</si>
  <si>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</si>
  <si>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</si>
  <si>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</si>
  <si>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</si>
  <si>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</si>
  <si>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</si>
  <si>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</si>
  <si>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</si>
  <si>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</si>
  <si>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</si>
  <si>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</si>
  <si>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</si>
  <si>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</si>
  <si>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</si>
  <si>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</si>
  <si>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</si>
  <si>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</si>
  <si>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</si>
  <si>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</si>
  <si>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</si>
  <si>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</si>
  <si>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</si>
  <si>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</si>
  <si>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</si>
  <si>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</si>
  <si>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</si>
  <si>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</si>
  <si>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</si>
  <si>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</si>
  <si>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</si>
  <si>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</si>
  <si>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</si>
  <si>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</si>
  <si>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</si>
  <si>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</si>
  <si>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</si>
  <si>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</si>
  <si>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</si>
  <si>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</si>
  <si>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</si>
  <si>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</si>
  <si>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</si>
  <si>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</si>
  <si>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</si>
  <si>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</si>
  <si>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</si>
  <si>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</si>
  <si>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</si>
  <si>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</si>
  <si>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</si>
  <si>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</si>
  <si>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</si>
  <si>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</si>
  <si>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</si>
  <si>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</si>
  <si>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</si>
  <si>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</si>
  <si>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</si>
  <si>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</si>
  <si>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</si>
  <si>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</si>
  <si>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</si>
  <si>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</si>
  <si>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</si>
  <si>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</si>
  <si>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</si>
  <si>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</si>
  <si>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</si>
  <si>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</si>
  <si>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MORAVIA STEEL a.s.</t>
  </si>
  <si>
    <t>100%</t>
  </si>
  <si>
    <t>Email communication.</t>
  </si>
  <si>
    <t>Sherritt International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</si>
</sst>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quot;€&quot;_-;\-* #,##0\ &quot;€&quot;_-;_-* &quot;-&quot;\ &quot;€&quot;_-;_-@_-"/>
    <numFmt numFmtId="173" formatCode="_-* #,##0\ _€_-;\-* #,##0\ _€_-;_-* &quot;-&quot;\ _€_-;_-@_-"/>
    <numFmt numFmtId="174" formatCode="_-* #,##0.00\ &quot;€&quot;_-;\-* #,##0.00\ &quot;€&quot;_-;_-* &quot;-&quot;??\ &quot;€&quot;_-;_-@_-"/>
    <numFmt numFmtId="175" formatCode="_-* #,##0.00\ _€_-;\-* #,##0.00\ _€_-;_-* &quot;-&quot;??\ _€_-;_-@_-"/>
    <numFmt numFmtId="176" formatCode="_-&quot;€&quot;\ * #,##0_-;\-&quot;€&quot;\ * #,##0_-;_-&quot;€&quot;\ * &quot;-&quot;_-;_-@_-"/>
    <numFmt numFmtId="177" formatCode="_-&quot;€&quot;\ * #,##0.00_-;\-&quot;€&quot;\ * #,##0.00_-;_-&quot;€&quot;\ * &quot;-&quot;??_-;_-@_-"/>
    <numFmt numFmtId="178"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8"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31"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2">
    <cellStyle name="20 % – Zvýraznění 1" xfId="687" builtinId="30" customBuiltin="1"/>
    <cellStyle name="20 % – Zvýraznění 2" xfId="691" builtinId="34" customBuiltin="1"/>
    <cellStyle name="20 % – Zvýraznění 3" xfId="695" builtinId="38" customBuiltin="1"/>
    <cellStyle name="20 % – Zvýraznění 4" xfId="699" builtinId="42" customBuiltin="1"/>
    <cellStyle name="20 % – Zvýraznění 5" xfId="703" builtinId="46" customBuiltin="1"/>
    <cellStyle name="20 % – Zvýraznění 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Zvýraznění 1" xfId="688" builtinId="31" customBuiltin="1"/>
    <cellStyle name="40 % – Zvýraznění 2" xfId="692" builtinId="35" customBuiltin="1"/>
    <cellStyle name="40 % – Zvýraznění 3" xfId="696" builtinId="39" customBuiltin="1"/>
    <cellStyle name="40 % – Zvýraznění 4" xfId="700" builtinId="43" customBuiltin="1"/>
    <cellStyle name="40 % – Zvýraznění 5" xfId="704" builtinId="47" customBuiltin="1"/>
    <cellStyle name="40 % – Zvýraznění 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Zvýraznění 1" xfId="689" builtinId="32" customBuiltin="1"/>
    <cellStyle name="60 % – Zvýraznění 2" xfId="693" builtinId="36" customBuiltin="1"/>
    <cellStyle name="60 % – Zvýraznění 3" xfId="697" builtinId="40" customBuiltin="1"/>
    <cellStyle name="60 % – Zvýraznění 4" xfId="701" builtinId="44" customBuiltin="1"/>
    <cellStyle name="60 % – Zvýraznění 5" xfId="705" builtinId="48" customBuiltin="1"/>
    <cellStyle name="60 % – Zvýraznění 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2" xfId="32" xr:uid="{00000000-0005-0000-0000-00004E000000}"/>
    <cellStyle name="Calculation 2 2" xfId="622" xr:uid="{00000000-0005-0000-0000-00004F000000}"/>
    <cellStyle name="Celkem" xfId="685" builtinId="25" customBuiltin="1"/>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Hypertextový odkaz" xfId="831" builtinId="8"/>
    <cellStyle name="Check Cell 2" xfId="33" xr:uid="{00000000-0005-0000-0000-000051000000}"/>
    <cellStyle name="Check Cell 2 2" xfId="623" xr:uid="{00000000-0005-0000-0000-000052000000}"/>
    <cellStyle name="Input 2" xfId="499" xr:uid="{00000000-0005-0000-0000-000038020000}"/>
    <cellStyle name="Input 2 2" xfId="632" xr:uid="{00000000-0005-0000-0000-000039020000}"/>
    <cellStyle name="Kontrolní buňka" xfId="682" builtinId="23" customBuiltin="1"/>
    <cellStyle name="Linked Cell 2" xfId="500" xr:uid="{00000000-0005-0000-0000-00003B020000}"/>
    <cellStyle name="Nadpis 1" xfId="671" builtinId="16" customBuiltin="1"/>
    <cellStyle name="Nadpis 2" xfId="672" builtinId="17" customBuiltin="1"/>
    <cellStyle name="Nadpis 3" xfId="673" builtinId="18" customBuiltin="1"/>
    <cellStyle name="Nadpis 4" xfId="674" builtinId="19" customBuiltin="1"/>
    <cellStyle name="Název" xfId="670" builtinId="15" customBuiltin="1"/>
    <cellStyle name="Neutral 2" xfId="501" xr:uid="{00000000-0005-0000-0000-00003D020000}"/>
    <cellStyle name="Neutral 2 2" xfId="633" xr:uid="{00000000-0005-0000-0000-00003E020000}"/>
    <cellStyle name="Neutrální" xfId="677" builtinId="28" customBuiltin="1"/>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rmální" xfId="0" builtinId="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Propojená buňka" xfId="681" builtinId="24" customBuiltin="1"/>
    <cellStyle name="Správně" xfId="675" builtinId="26" customBuiltin="1"/>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Špatně" xfId="676" builtinId="27" customBuiltin="1"/>
    <cellStyle name="Text upozornění" xfId="683" builtinId="11" customBuiltin="1"/>
    <cellStyle name="Title 2" xfId="588" xr:uid="{00000000-0005-0000-0000-0000BF020000}"/>
    <cellStyle name="Total 2" xfId="589" xr:uid="{00000000-0005-0000-0000-0000C1020000}"/>
    <cellStyle name="Vstup" xfId="678" builtinId="20" customBuiltin="1"/>
    <cellStyle name="Výpočet" xfId="680" builtinId="22" customBuiltin="1"/>
    <cellStyle name="Výstup" xfId="679" builtinId="21" customBuiltin="1"/>
    <cellStyle name="Vysvětlující text" xfId="684" builtinId="53" customBuiltin="1"/>
    <cellStyle name="Warning Text 2" xfId="590" xr:uid="{00000000-0005-0000-0000-0000C3020000}"/>
    <cellStyle name="Zvýraznění 1" xfId="686" builtinId="29" customBuiltin="1"/>
    <cellStyle name="Zvýraznění 2" xfId="690" builtinId="33" customBuiltin="1"/>
    <cellStyle name="Zvýraznění 3" xfId="694" builtinId="37" customBuiltin="1"/>
    <cellStyle name="Zvýraznění 4" xfId="698" builtinId="41" customBuiltin="1"/>
    <cellStyle name="Zvýraznění 5" xfId="702" builtinId="45" customBuiltin="1"/>
    <cellStyle name="Zvýraznění 6" xfId="706" builtinId="49"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5">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ht="22.5">
      <c r="A12" s="451"/>
      <c r="B12" s="172" t="s">
        <v>7</v>
      </c>
      <c r="C12" s="173" t="s">
        <v>8</v>
      </c>
      <c r="D12" s="174" t="s">
        <v>9</v>
      </c>
      <c r="E12" s="173" t="s">
        <v>10</v>
      </c>
      <c r="F12" s="173" t="s">
        <v>11</v>
      </c>
      <c r="G12" s="24"/>
    </row>
    <row r="13" spans="1:7" ht="67.5">
      <c r="A13" s="451"/>
      <c r="B13" s="285">
        <v>1</v>
      </c>
      <c r="C13" s="223" t="s">
        <v>12</v>
      </c>
      <c r="D13" s="224">
        <v>44489</v>
      </c>
      <c r="E13" s="223" t="s">
        <v>11847</v>
      </c>
      <c r="F13" s="225" t="s">
        <v>11856</v>
      </c>
      <c r="G13" s="24"/>
    </row>
    <row r="14" spans="1:7" ht="67.5">
      <c r="A14" s="451"/>
      <c r="B14" s="222">
        <v>1.01</v>
      </c>
      <c r="C14" s="223" t="s">
        <v>12</v>
      </c>
      <c r="D14" s="224">
        <v>44523</v>
      </c>
      <c r="E14" s="223" t="s">
        <v>11848</v>
      </c>
      <c r="F14" s="225" t="s">
        <v>11856</v>
      </c>
      <c r="G14" s="24"/>
    </row>
    <row r="15" spans="1:7" ht="67.5">
      <c r="A15" s="451"/>
      <c r="B15" s="222">
        <v>1.02</v>
      </c>
      <c r="C15" s="223" t="s">
        <v>12</v>
      </c>
      <c r="D15" s="224">
        <v>44553</v>
      </c>
      <c r="E15" s="223" t="s">
        <v>11849</v>
      </c>
      <c r="F15" s="225" t="s">
        <v>11856</v>
      </c>
      <c r="G15" s="24"/>
    </row>
    <row r="16" spans="1:7" ht="90">
      <c r="A16" s="451"/>
      <c r="B16" s="222">
        <v>1.1000000000000001</v>
      </c>
      <c r="C16" s="223" t="s">
        <v>12</v>
      </c>
      <c r="D16" s="224">
        <v>44848</v>
      </c>
      <c r="E16" s="223" t="s">
        <v>11850</v>
      </c>
      <c r="F16" s="225" t="s">
        <v>11857</v>
      </c>
      <c r="G16" s="24"/>
    </row>
    <row r="17" spans="1:7" ht="56.25">
      <c r="A17" s="451"/>
      <c r="B17" s="222">
        <v>1.1100000000000001</v>
      </c>
      <c r="C17" s="223" t="s">
        <v>12</v>
      </c>
      <c r="D17" s="224">
        <v>44869</v>
      </c>
      <c r="E17" s="223" t="s">
        <v>11851</v>
      </c>
      <c r="F17" s="225" t="s">
        <v>11857</v>
      </c>
      <c r="G17" s="24"/>
    </row>
    <row r="18" spans="1:7" ht="56.25">
      <c r="A18" s="451"/>
      <c r="B18" s="222">
        <v>1.2</v>
      </c>
      <c r="C18" s="223" t="s">
        <v>12</v>
      </c>
      <c r="D18" s="224">
        <v>45058</v>
      </c>
      <c r="E18" s="223" t="s">
        <v>11900</v>
      </c>
      <c r="F18" s="225" t="s">
        <v>11858</v>
      </c>
      <c r="G18" s="24"/>
    </row>
    <row r="19" spans="1:7" ht="56.25">
      <c r="A19" s="451"/>
      <c r="B19" s="222">
        <v>1.3</v>
      </c>
      <c r="C19" s="223" t="s">
        <v>12</v>
      </c>
      <c r="D19" s="224">
        <v>45408</v>
      </c>
      <c r="E19" s="286" t="s">
        <v>19408</v>
      </c>
      <c r="F19" s="225" t="s">
        <v>11901</v>
      </c>
      <c r="G19" s="24"/>
    </row>
    <row r="20" spans="1:7" ht="56.25">
      <c r="A20" s="451"/>
      <c r="B20" s="291" t="s">
        <v>18067</v>
      </c>
      <c r="C20" s="223" t="s">
        <v>12</v>
      </c>
      <c r="D20" s="224">
        <v>45772</v>
      </c>
      <c r="E20" s="286" t="s">
        <v>18601</v>
      </c>
      <c r="F20" s="225" t="s">
        <v>18718</v>
      </c>
      <c r="G20" s="24"/>
    </row>
    <row r="21" spans="1:7" ht="78.75">
      <c r="A21" s="451"/>
      <c r="B21" s="291" t="s">
        <v>19500</v>
      </c>
      <c r="C21" s="223" t="s">
        <v>12</v>
      </c>
      <c r="D21" s="384">
        <v>45947</v>
      </c>
      <c r="E21" s="385" t="s">
        <v>19503</v>
      </c>
      <c r="F21" s="225" t="s">
        <v>19499</v>
      </c>
      <c r="G21" s="24"/>
    </row>
    <row r="22" spans="1:7" ht="78.75">
      <c r="A22" s="451"/>
      <c r="B22" s="291">
        <v>2.11</v>
      </c>
      <c r="C22" s="223" t="s">
        <v>12</v>
      </c>
      <c r="D22" s="384">
        <v>46129</v>
      </c>
      <c r="E22" s="385" t="s">
        <v>20351</v>
      </c>
      <c r="F22" s="225" t="s">
        <v>19546</v>
      </c>
      <c r="G22" s="24"/>
    </row>
    <row r="23" spans="1:7" ht="13.5" thickBot="1">
      <c r="A23" s="452"/>
      <c r="B23" s="456" t="str">
        <f ca="1">OFFSET(L!$C$1,MATCH("General"&amp;"Cpy",L!$A:$A,0)-1,SL,,)</f>
        <v>© 2026 Responsible Minerals Initiative. All rights reserved.</v>
      </c>
      <c r="C23" s="456"/>
      <c r="D23" s="456"/>
      <c r="E23" s="456"/>
      <c r="F23" s="456"/>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EE213F95-5B71-49BF-AA8A-463AEB9E37F0}"/>
    </customSheetView>
    <customSheetView guid="{C59130F4-2E03-5E48-94CE-6E4A0484DB9E}" showAutoFilter="1">
      <selection activeCell="E4" sqref="E4"/>
      <pageMargins left="0" right="0" top="0" bottom="0" header="0" footer="0"/>
      <pageSetup paperSize="9" orientation="portrait"/>
      <headerFooter alignWithMargins="0"/>
      <autoFilter ref="B1:N1" xr:uid="{F6E65B5F-CC4E-4DCC-B57E-0C0F80FC265D}"/>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C85CC259-CECF-4B75-A7E4-A70C7FC07FE4}"/>
    </customSheetView>
    <customSheetView guid="{C59130F4-2E03-5E48-94CE-6E4A0484DB9E}" showAutoFilter="1">
      <selection activeCell="C1" sqref="C1:D65536"/>
      <pageMargins left="0" right="0" top="0" bottom="0" header="0" footer="0"/>
      <pageSetup orientation="portrait"/>
      <headerFooter alignWithMargins="0"/>
      <autoFilter ref="B1:C1" xr:uid="{4FDEB7CA-D631-474A-92CC-09571542C89D}"/>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57"/>
      <c r="B1" s="458"/>
      <c r="C1" s="458"/>
      <c r="D1" s="459"/>
    </row>
    <row r="2" spans="1:8" ht="15">
      <c r="A2" s="175"/>
      <c r="B2" s="176" t="str">
        <f ca="1">OFFSET(L!$C$1,MATCH("Definitions"&amp;ADDRESS(ROW(),COLUMN(),4),L!$A:$A,0)-1,SL,,)</f>
        <v>ITEM</v>
      </c>
      <c r="C2" s="176" t="str">
        <f ca="1">OFFSET(L!$C$1,MATCH("Definitions"&amp;ADDRESS(ROW(),COLUMN(),4),L!$A:$A,0)-1,SL,,)</f>
        <v>DEFINITION</v>
      </c>
      <c r="D2" s="461"/>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1"/>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1"/>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1"/>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1"/>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1"/>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1"/>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1"/>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1"/>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1"/>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1"/>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1"/>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1"/>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1"/>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1"/>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1"/>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1"/>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1"/>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1"/>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1"/>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1"/>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1"/>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1"/>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1"/>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1"/>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1"/>
      <c r="E27" s="178"/>
    </row>
    <row r="28" spans="1:5" ht="15">
      <c r="A28" s="175"/>
      <c r="B28" s="463" t="str">
        <f ca="1">OFFSET(L!$C$1,MATCH("Definitions"&amp;ADDRESS(ROW(),COLUMN(),4),L!$A:$A,0)-1,SL,,)</f>
        <v>* Please consult the EMRT Completion Guide for additional details on primary and secondary sources for this mineral.</v>
      </c>
      <c r="C28" s="463"/>
      <c r="D28" s="461"/>
      <c r="E28" s="178"/>
    </row>
    <row r="29" spans="1:5" ht="15">
      <c r="A29" s="175"/>
      <c r="B29" s="460" t="str">
        <f ca="1">OFFSET(L!$C$1,MATCH("General"&amp;"Cpy",L!$A:$A,0)-1,SL,,)</f>
        <v>© 2026 Responsible Minerals Initiative. All rights reserved.</v>
      </c>
      <c r="C29" s="460"/>
      <c r="D29" s="461"/>
      <c r="E29" s="178"/>
    </row>
    <row r="30" spans="1:5" ht="13.5" thickBot="1">
      <c r="A30" s="179"/>
      <c r="B30" s="180"/>
      <c r="C30" s="180"/>
      <c r="D30" s="462"/>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Normal="100" workbookViewId="0">
      <selection sqref="A1:K1"/>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391"/>
      <c r="B1" s="392"/>
      <c r="C1" s="392"/>
      <c r="D1" s="392"/>
      <c r="E1" s="392"/>
      <c r="F1" s="392"/>
      <c r="G1" s="392"/>
      <c r="H1" s="392"/>
      <c r="I1" s="392"/>
      <c r="J1" s="392"/>
      <c r="K1" s="393"/>
      <c r="L1" s="101"/>
      <c r="P1" s="2"/>
      <c r="Q1" s="2"/>
      <c r="R1" s="2"/>
      <c r="S1" s="2"/>
      <c r="T1" s="2"/>
      <c r="U1" s="2"/>
      <c r="V1" s="2"/>
      <c r="W1" s="2"/>
      <c r="X1" s="2"/>
      <c r="Y1" s="2"/>
      <c r="Z1" s="2"/>
      <c r="AA1" s="2"/>
      <c r="AB1" s="2"/>
      <c r="AC1" s="2"/>
      <c r="AD1" s="2"/>
      <c r="AE1" s="2"/>
      <c r="AF1" s="2"/>
      <c r="AG1" s="2"/>
      <c r="AH1" s="2"/>
    </row>
    <row r="2" spans="1:34" ht="81.75" customHeight="1">
      <c r="A2" s="27"/>
      <c r="B2" s="281"/>
      <c r="C2" s="28"/>
      <c r="D2" s="394" t="str">
        <f ca="1">OFFSET(L!$C$1,MATCH("Declaration"&amp;ADDRESS(ROW(),COLUMN(),4),L!$A:$A,0)-1,SL,,)</f>
        <v>Extended Minerals Reporting Template (EMRT)</v>
      </c>
      <c r="E2" s="395"/>
      <c r="F2" s="395"/>
      <c r="G2" s="395"/>
      <c r="H2" s="395"/>
      <c r="I2" s="395"/>
      <c r="J2" s="396"/>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8"/>
      <c r="F3" s="429"/>
      <c r="G3" s="429"/>
      <c r="H3" s="429"/>
      <c r="I3" s="429"/>
      <c r="J3" s="383" t="s">
        <v>19553</v>
      </c>
      <c r="K3" s="29"/>
      <c r="L3" s="101"/>
      <c r="P3" s="38">
        <f>MATCH($D$3,LN,0)</f>
        <v>1</v>
      </c>
    </row>
    <row r="4" spans="1:34" ht="15.75">
      <c r="A4" s="27"/>
      <c r="B4" s="403" t="str">
        <f ca="1">OFFSET(L!$C$1,MATCH("Declaration"&amp;ADDRESS(ROW(),COLUMN(),4),L!$A:$A,0)-1,SL,,)</f>
        <v>The purpose of this document is to collect sourcing information on below minerals.</v>
      </c>
      <c r="C4" s="403"/>
      <c r="D4" s="403"/>
      <c r="E4" s="403"/>
      <c r="F4" s="403"/>
      <c r="G4" s="403"/>
      <c r="H4" s="403"/>
      <c r="I4" s="407" t="str">
        <f ca="1">OFFSET(L!$C$1,MATCH("Declaration"&amp;ADDRESS(ROW(),COLUMN(),4),L!$A:$A,0)-1,SL,,)</f>
        <v>Link to Terms &amp; Conditions</v>
      </c>
      <c r="J4" s="407"/>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03" t="str">
        <f ca="1">OFFSET(L!$C$1,MATCH("Declaration"&amp;ADDRESS(ROW(),COLUMN(),4),L!$A:$A,0)-1,SL,,)</f>
        <v>Mandatory fields are noted with an asterisk (*).  Consult the instructions tab for guidance on how to answer each question.</v>
      </c>
      <c r="C6" s="403"/>
      <c r="D6" s="403"/>
      <c r="E6" s="403"/>
      <c r="F6" s="403"/>
      <c r="G6" s="403"/>
      <c r="H6" s="403"/>
      <c r="I6" s="403"/>
      <c r="J6" s="403"/>
      <c r="K6" s="29"/>
      <c r="L6" s="103" t="s">
        <v>18</v>
      </c>
      <c r="P6" s="2"/>
      <c r="Q6" s="2"/>
      <c r="R6" s="2"/>
      <c r="S6" s="2"/>
      <c r="T6" s="2"/>
      <c r="U6" s="2"/>
      <c r="V6" s="2"/>
      <c r="W6" s="2"/>
      <c r="X6" s="2"/>
      <c r="Y6" s="2"/>
      <c r="Z6" s="2"/>
      <c r="AA6" s="2"/>
      <c r="AB6" s="2"/>
      <c r="AC6" s="2"/>
      <c r="AD6" s="2"/>
      <c r="AE6" s="2"/>
      <c r="AF6" s="2"/>
      <c r="AG6" s="2"/>
      <c r="AH6" s="2"/>
    </row>
    <row r="7" spans="1:34" ht="15.75">
      <c r="A7" s="27"/>
      <c r="B7" s="408" t="str">
        <f ca="1">OFFSET(L!$C$1,MATCH("Declaration"&amp;ADDRESS(ROW(),COLUMN(),4),L!$A:$A,0)-1,SL,,)</f>
        <v>Company Information</v>
      </c>
      <c r="C7" s="408"/>
      <c r="D7" s="408"/>
      <c r="E7" s="408"/>
      <c r="F7" s="408"/>
      <c r="G7" s="408"/>
      <c r="H7" s="408"/>
      <c r="I7" s="408"/>
      <c r="J7" s="408"/>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397" t="s">
        <v>20352</v>
      </c>
      <c r="E8" s="398"/>
      <c r="F8" s="398"/>
      <c r="G8" s="398"/>
      <c r="H8" s="398"/>
      <c r="I8" s="398"/>
      <c r="J8" s="399"/>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31" t="s">
        <v>19</v>
      </c>
      <c r="E9" s="432"/>
      <c r="F9" s="432"/>
      <c r="G9" s="433"/>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09" t="str">
        <f ca="1">OFFSET(L!$C$1,MATCH("Declaration"&amp;ADDRESS(ROW(),COLUMN(),4)&amp;LEFT($D$9,1),L!$A:$A,0)-1,SL,,)</f>
        <v>Description of Scope:</v>
      </c>
      <c r="C10" s="111"/>
      <c r="D10" s="404"/>
      <c r="E10" s="405"/>
      <c r="F10" s="405"/>
      <c r="G10" s="405"/>
      <c r="H10" s="405"/>
      <c r="I10" s="405"/>
      <c r="J10" s="406"/>
      <c r="K10" s="29"/>
      <c r="L10" s="103"/>
      <c r="Q10" s="2"/>
      <c r="R10" s="2"/>
      <c r="S10" s="2"/>
      <c r="T10" s="2"/>
      <c r="U10" s="2"/>
      <c r="V10" s="2"/>
      <c r="W10" s="2"/>
      <c r="X10" s="2"/>
      <c r="Y10" s="2"/>
      <c r="Z10" s="2"/>
      <c r="AA10" s="2"/>
      <c r="AB10" s="2"/>
      <c r="AC10" s="2"/>
      <c r="AD10" s="2"/>
      <c r="AE10" s="2"/>
      <c r="AF10" s="2"/>
      <c r="AG10" s="2"/>
      <c r="AH10" s="2"/>
    </row>
    <row r="11" spans="1:34" ht="15.75">
      <c r="A11" s="31"/>
      <c r="B11" s="410"/>
      <c r="C11" s="111"/>
      <c r="D11" s="411" t="str">
        <f ca="1">IF(D9=Q9,OFFSET(L!$C$1,MATCH("Declaration"&amp;ADDRESS(ROW(),COLUMN(),4),L!$A:$A,0)-1,SL,,),"")</f>
        <v/>
      </c>
      <c r="E11" s="412"/>
      <c r="F11" s="412"/>
      <c r="G11" s="412"/>
      <c r="H11" s="412"/>
      <c r="I11" s="412"/>
      <c r="J11" s="413"/>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14" t="s">
        <v>18108</v>
      </c>
      <c r="F12" s="415"/>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14" t="s">
        <v>41</v>
      </c>
      <c r="F13" s="415"/>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16"/>
      <c r="C14" s="111"/>
      <c r="D14" s="296"/>
      <c r="E14" s="418"/>
      <c r="F14" s="419"/>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17"/>
      <c r="C15" s="111"/>
      <c r="D15" s="296"/>
      <c r="E15" s="418"/>
      <c r="F15" s="419"/>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00"/>
      <c r="E16" s="401"/>
      <c r="F16" s="401"/>
      <c r="G16" s="401"/>
      <c r="H16" s="401"/>
      <c r="I16" s="401"/>
      <c r="J16" s="402"/>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00"/>
      <c r="E17" s="401"/>
      <c r="F17" s="401"/>
      <c r="G17" s="401"/>
      <c r="H17" s="401"/>
      <c r="I17" s="401"/>
      <c r="J17" s="402"/>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00"/>
      <c r="E18" s="401"/>
      <c r="F18" s="401"/>
      <c r="G18" s="401"/>
      <c r="H18" s="401"/>
      <c r="I18" s="401"/>
      <c r="J18" s="402"/>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00"/>
      <c r="E19" s="401"/>
      <c r="F19" s="401"/>
      <c r="G19" s="401"/>
      <c r="H19" s="401"/>
      <c r="I19" s="401"/>
      <c r="J19" s="402"/>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20"/>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00"/>
      <c r="E21" s="401"/>
      <c r="F21" s="401"/>
      <c r="G21" s="401"/>
      <c r="H21" s="401"/>
      <c r="I21" s="401"/>
      <c r="J21" s="402"/>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00"/>
      <c r="E22" s="401"/>
      <c r="F22" s="401"/>
      <c r="G22" s="401"/>
      <c r="H22" s="401"/>
      <c r="I22" s="401"/>
      <c r="J22" s="402"/>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00"/>
      <c r="E23" s="401"/>
      <c r="F23" s="401"/>
      <c r="G23" s="401"/>
      <c r="H23" s="401"/>
      <c r="I23" s="401"/>
      <c r="J23" s="402"/>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20"/>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00"/>
      <c r="E25" s="401"/>
      <c r="F25" s="401"/>
      <c r="G25" s="401"/>
      <c r="H25" s="401"/>
      <c r="I25" s="401"/>
      <c r="J25" s="402"/>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26"/>
      <c r="E26" s="42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5"/>
      <c r="E27" s="43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6" t="str">
        <f ca="1">OFFSET(L!$C$1,MATCH("Declaration"&amp;ADDRESS(ROW(),COLUMN(),4),L!$A:$A,0)-1,SL,,)</f>
        <v>Answer the following questions 1 - 7 based on the declaration scope indicated above</v>
      </c>
      <c r="C28" s="436"/>
      <c r="D28" s="436"/>
      <c r="E28" s="436"/>
      <c r="F28" s="436"/>
      <c r="G28" s="436"/>
      <c r="H28" s="436"/>
      <c r="I28" s="436"/>
      <c r="J28" s="436"/>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34" t="str">
        <f ca="1">OFFSET(L!$C$1,MATCH("Declaration"&amp;ADDRESS(ROW(),COLUMN(),4),L!$A:$A,0)-1,SL,,)</f>
        <v>Answer</v>
      </c>
      <c r="E29" s="434"/>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23" t="s">
        <v>22</v>
      </c>
      <c r="E30" s="424"/>
      <c r="F30" s="8"/>
      <c r="G30" s="388"/>
      <c r="H30" s="389"/>
      <c r="I30" s="389"/>
      <c r="J30" s="390"/>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423" t="s">
        <v>22</v>
      </c>
      <c r="E31" s="424"/>
      <c r="F31" s="8"/>
      <c r="G31" s="388"/>
      <c r="H31" s="389"/>
      <c r="I31" s="389"/>
      <c r="J31" s="390"/>
      <c r="K31" s="29"/>
      <c r="L31" s="104"/>
      <c r="M31">
        <f t="shared" ref="M31:M39" si="33">IF(AND(B31="",D31&lt;&gt;""),1,0)</f>
        <v>0</v>
      </c>
      <c r="O31" s="38" t="str">
        <f t="shared" ref="O31:O39" si="34">IF(B31="","","(*)")</f>
        <v>(*)</v>
      </c>
      <c r="P31" s="38" t="str">
        <f t="shared" ref="P31:P39" si="35">IF(D31="Yes","(*)","")</f>
        <v/>
      </c>
      <c r="Q31" s="38" t="str">
        <f t="shared" ref="Q31:Q39" si="36">IF(D43="Yes","(*)","")</f>
        <v/>
      </c>
      <c r="R31" s="2"/>
      <c r="S31" s="2"/>
      <c r="T31" s="2"/>
      <c r="U31" s="2"/>
      <c r="V31" s="2"/>
      <c r="W31" s="2"/>
      <c r="X31" s="2"/>
      <c r="Y31" s="2"/>
      <c r="Z31" s="2"/>
      <c r="AA31" s="2"/>
      <c r="AB31" s="2"/>
      <c r="AC31" s="2"/>
      <c r="AD31" s="2"/>
      <c r="AE31" s="2"/>
      <c r="AF31" s="2"/>
      <c r="AG31" s="2"/>
    </row>
    <row r="32" spans="1:33" ht="22.5">
      <c r="A32" s="34"/>
      <c r="B32" s="297" t="str">
        <f t="shared" si="32"/>
        <v>Graphite(*)</v>
      </c>
      <c r="C32" s="28"/>
      <c r="D32" s="423" t="s">
        <v>22</v>
      </c>
      <c r="E32" s="424"/>
      <c r="F32" s="8"/>
      <c r="G32" s="388"/>
      <c r="H32" s="389"/>
      <c r="I32" s="389"/>
      <c r="J32" s="390"/>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23" t="s">
        <v>22</v>
      </c>
      <c r="E33" s="424"/>
      <c r="F33" s="8"/>
      <c r="G33" s="388"/>
      <c r="H33" s="389"/>
      <c r="I33" s="389"/>
      <c r="J33" s="390"/>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23" t="s">
        <v>22</v>
      </c>
      <c r="E34" s="424"/>
      <c r="F34" s="8"/>
      <c r="G34" s="388"/>
      <c r="H34" s="389"/>
      <c r="I34" s="389"/>
      <c r="J34" s="390"/>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23" t="s">
        <v>25</v>
      </c>
      <c r="E35" s="424"/>
      <c r="F35" s="8"/>
      <c r="G35" s="388"/>
      <c r="H35" s="389"/>
      <c r="I35" s="389"/>
      <c r="J35" s="390"/>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23"/>
      <c r="E36" s="424"/>
      <c r="F36" s="8"/>
      <c r="G36" s="388"/>
      <c r="H36" s="389"/>
      <c r="I36" s="389"/>
      <c r="J36" s="390"/>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23"/>
      <c r="E37" s="424"/>
      <c r="F37" s="8"/>
      <c r="G37" s="388"/>
      <c r="H37" s="389"/>
      <c r="I37" s="389"/>
      <c r="J37" s="390"/>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23"/>
      <c r="E38" s="424"/>
      <c r="F38" s="8"/>
      <c r="G38" s="388"/>
      <c r="H38" s="389"/>
      <c r="I38" s="389"/>
      <c r="J38" s="390"/>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23"/>
      <c r="E39" s="424"/>
      <c r="F39" s="8"/>
      <c r="G39" s="388"/>
      <c r="H39" s="389"/>
      <c r="I39" s="389"/>
      <c r="J39" s="390"/>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5" t="str">
        <f ca="1">D29</f>
        <v>Answer</v>
      </c>
      <c r="E41" s="425"/>
      <c r="F41" s="14"/>
      <c r="G41" s="37" t="str">
        <f ca="1">G29</f>
        <v>Comments</v>
      </c>
      <c r="H41" s="37"/>
      <c r="I41" s="37"/>
      <c r="J41" s="72"/>
      <c r="K41" s="29"/>
      <c r="L41" s="98" t="s">
        <v>15</v>
      </c>
      <c r="P41" s="299">
        <f>COUNTIF(D$30:E$39,"No")+COUNTIF(D$30:E$39,"Unknown")+COUNTIF(D$30:E$39,"Not declaring")</f>
        <v>5</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23"/>
      <c r="E42" s="424"/>
      <c r="F42" s="8"/>
      <c r="G42" s="388"/>
      <c r="H42" s="389"/>
      <c r="I42" s="389"/>
      <c r="J42" s="390"/>
      <c r="K42" s="29"/>
      <c r="L42" s="104"/>
      <c r="M42">
        <f t="shared" ref="M42:M51" si="38">IF(AND(B42="",D42&lt;&gt;""),1,0)</f>
        <v>0</v>
      </c>
      <c r="P42" s="299" t="str">
        <f>IF(OR(D30="No",D30="Unknown",D30="Not declaring"),"",O30)</f>
        <v/>
      </c>
      <c r="R42" s="2"/>
      <c r="S42" s="300" t="str">
        <f>IF(COUNTIF(D42,"Yes"),AA12,"")</f>
        <v/>
      </c>
      <c r="T42" s="301" t="str">
        <f>IF(S43="",S42,IF(S42="",S43,IF(S42&gt;S43,S43,S42)))</f>
        <v/>
      </c>
      <c r="U42" s="301" t="str">
        <f>T42</f>
        <v/>
      </c>
      <c r="V42" s="301" t="str">
        <f t="shared" ref="V42" si="39">IF(U43="",U42,IF(U42="",U43,IF(U42&gt;U43,U43,U42)))</f>
        <v/>
      </c>
      <c r="W42" s="301" t="str">
        <f t="shared" ref="W42" si="40">V42</f>
        <v/>
      </c>
      <c r="X42" s="301" t="str">
        <f t="shared" ref="X42" si="41">IF(W43="",W42,IF(W42="",W43,IF(W42&gt;W43,W43,W42)))</f>
        <v>Nickel</v>
      </c>
      <c r="Y42" s="301" t="str">
        <f t="shared" ref="Y42" si="42">X42</f>
        <v>Nickel</v>
      </c>
      <c r="Z42" s="301" t="str">
        <f t="shared" ref="Z42" si="43">IF(Y43="",Y42,IF(Y42="",Y43,IF(Y42&gt;Y43,Y43,Y42)))</f>
        <v>Nickel</v>
      </c>
      <c r="AA42" s="301" t="str">
        <f t="shared" ref="AA42" si="44">Z42</f>
        <v>Nickel</v>
      </c>
      <c r="AB42" s="301" t="str">
        <f t="shared" ref="AB42" si="45">IF(AA43="",AA42,IF(AA42="",AA43,IF(AA42&gt;AA43,AA43,AA42)))</f>
        <v>Nickel</v>
      </c>
      <c r="AC42" s="301" t="str">
        <f t="shared" ref="AC42" si="46">AB42</f>
        <v>Nickel</v>
      </c>
      <c r="AD42" s="2"/>
      <c r="AE42" s="2"/>
      <c r="AF42" s="2"/>
      <c r="AG42" s="2"/>
    </row>
    <row r="43" spans="1:33" ht="22.5">
      <c r="A43" s="34"/>
      <c r="B43" s="298" t="str">
        <f t="shared" si="37"/>
        <v>Copper</v>
      </c>
      <c r="C43" s="28"/>
      <c r="D43" s="423"/>
      <c r="E43" s="424"/>
      <c r="F43" s="8"/>
      <c r="G43" s="388"/>
      <c r="H43" s="389"/>
      <c r="I43" s="389"/>
      <c r="J43" s="390"/>
      <c r="K43" s="29"/>
      <c r="L43" s="104"/>
      <c r="M43">
        <f t="shared" si="38"/>
        <v>0</v>
      </c>
      <c r="P43" s="299" t="str">
        <f t="shared" ref="P43:P51" si="47">IF(OR(D31="No",D31="Unknown",D31="Not declaring"),"",O31)</f>
        <v/>
      </c>
      <c r="R43" s="2"/>
      <c r="S43" s="300" t="str">
        <f t="shared" ref="S43:S51" si="48">IF(COUNTIF(D43,"Yes"),AA13,"")</f>
        <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Nickel</v>
      </c>
      <c r="X43" s="301" t="str">
        <f t="shared" ref="X43" si="52">IF(W43="",W43,IF(W42="",W42,IF(W42&gt;W43,W42,W43)))</f>
        <v/>
      </c>
      <c r="Y43" s="301" t="str">
        <f t="shared" ref="Y43" si="53">IF(X44="",X43,IF(X43="",X44,IF(X43&gt;X44,X44,X43)))</f>
        <v/>
      </c>
      <c r="Z43" s="301" t="str">
        <f t="shared" ref="Z43" si="54">IF(Y43="",Y43,IF(Y42="",Y42,IF(Y42&gt;Y43,Y42,Y43)))</f>
        <v/>
      </c>
      <c r="AA43" s="301" t="str">
        <f t="shared" ref="AA43" si="55">IF(Z44="",Z43,IF(Z43="",Z44,IF(Z43&gt;Z44,Z44,Z43)))</f>
        <v/>
      </c>
      <c r="AB43" s="301" t="str">
        <f t="shared" ref="AB43" si="56">IF(AA43="",AA43,IF(AA42="",AA42,IF(AA42&gt;AA43,AA42,AA43)))</f>
        <v/>
      </c>
      <c r="AC43" s="301" t="str">
        <f t="shared" ref="AC43" si="57">IF(AB44="",AB43,IF(AB43="",AB44,IF(AB43&gt;AB44,AB44,AB43)))</f>
        <v/>
      </c>
      <c r="AD43" s="2"/>
      <c r="AE43" s="2"/>
      <c r="AF43" s="2"/>
      <c r="AG43" s="2"/>
    </row>
    <row r="44" spans="1:33" ht="22.5">
      <c r="A44" s="34"/>
      <c r="B44" s="298" t="str">
        <f t="shared" si="37"/>
        <v>Graphite</v>
      </c>
      <c r="C44" s="28"/>
      <c r="D44" s="423"/>
      <c r="E44" s="424"/>
      <c r="F44" s="8"/>
      <c r="G44" s="388"/>
      <c r="H44" s="389"/>
      <c r="I44" s="389"/>
      <c r="J44" s="390"/>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423"/>
      <c r="E45" s="424"/>
      <c r="F45" s="8"/>
      <c r="G45" s="388"/>
      <c r="H45" s="389"/>
      <c r="I45" s="389"/>
      <c r="J45" s="390"/>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23"/>
      <c r="E46" s="424"/>
      <c r="F46" s="8"/>
      <c r="G46" s="388"/>
      <c r="H46" s="389"/>
      <c r="I46" s="389"/>
      <c r="J46" s="390"/>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23" t="s">
        <v>25</v>
      </c>
      <c r="E47" s="424"/>
      <c r="F47" s="8"/>
      <c r="G47" s="388"/>
      <c r="H47" s="389"/>
      <c r="I47" s="389"/>
      <c r="J47" s="390"/>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23"/>
      <c r="E48" s="424"/>
      <c r="F48" s="8"/>
      <c r="G48" s="388"/>
      <c r="H48" s="389"/>
      <c r="I48" s="389"/>
      <c r="J48" s="390"/>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23"/>
      <c r="E49" s="424"/>
      <c r="F49" s="8"/>
      <c r="G49" s="388"/>
      <c r="H49" s="389"/>
      <c r="I49" s="389"/>
      <c r="J49" s="390"/>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23"/>
      <c r="E50" s="424"/>
      <c r="F50" s="8"/>
      <c r="G50" s="388"/>
      <c r="H50" s="389"/>
      <c r="I50" s="389"/>
      <c r="J50" s="390"/>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23"/>
      <c r="E51" s="424"/>
      <c r="F51" s="8"/>
      <c r="G51" s="388"/>
      <c r="H51" s="389"/>
      <c r="I51" s="389"/>
      <c r="J51" s="390"/>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5" t="str">
        <f ca="1">D29</f>
        <v>Answer</v>
      </c>
      <c r="E53" s="425"/>
      <c r="F53" s="14"/>
      <c r="G53" s="37" t="str">
        <f ca="1">G29</f>
        <v>Comments</v>
      </c>
      <c r="H53" s="430"/>
      <c r="I53" s="430"/>
      <c r="J53" s="430"/>
      <c r="K53" s="29"/>
      <c r="L53" s="98" t="s">
        <v>18</v>
      </c>
      <c r="P53" s="38">
        <f>COUNTIF(D$30:E$39,"No")+COUNTIF(D$30:E$39,"Unknown")+COUNTIF(D$30:E$39,"Not declaring")+COUNTIF(D$42:E$51,"No")+COUNTIF(D$42:E$51,"Unknown")</f>
        <v>5</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23"/>
      <c r="E54" s="424"/>
      <c r="F54" s="40"/>
      <c r="G54" s="388"/>
      <c r="H54" s="389"/>
      <c r="I54" s="389"/>
      <c r="J54" s="390"/>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23"/>
      <c r="E55" s="424"/>
      <c r="F55" s="40"/>
      <c r="G55" s="388"/>
      <c r="H55" s="389"/>
      <c r="I55" s="389"/>
      <c r="J55" s="390"/>
      <c r="K55" s="29"/>
      <c r="L55" s="104"/>
      <c r="M55">
        <f t="shared" si="137"/>
        <v>0</v>
      </c>
      <c r="P55" s="299" t="str">
        <f t="shared" ref="P55:P63" si="138">IF(OR(D31="No",D31="Unknown",D31="Not declaring",D43="No",D43="Unknown"),"",O31)</f>
        <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23"/>
      <c r="E56" s="424"/>
      <c r="F56" s="40"/>
      <c r="G56" s="388"/>
      <c r="H56" s="389"/>
      <c r="I56" s="389"/>
      <c r="J56" s="390"/>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23"/>
      <c r="E57" s="424"/>
      <c r="F57" s="40"/>
      <c r="G57" s="388"/>
      <c r="H57" s="389"/>
      <c r="I57" s="389"/>
      <c r="J57" s="390"/>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23"/>
      <c r="E58" s="424"/>
      <c r="F58" s="40"/>
      <c r="G58" s="388"/>
      <c r="H58" s="389"/>
      <c r="I58" s="389"/>
      <c r="J58" s="390"/>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23" t="s">
        <v>22</v>
      </c>
      <c r="E59" s="424"/>
      <c r="F59" s="40"/>
      <c r="G59" s="388"/>
      <c r="H59" s="389"/>
      <c r="I59" s="389"/>
      <c r="J59" s="390"/>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23"/>
      <c r="E60" s="424"/>
      <c r="F60" s="40"/>
      <c r="G60" s="388"/>
      <c r="H60" s="389"/>
      <c r="I60" s="389"/>
      <c r="J60" s="390"/>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23"/>
      <c r="E61" s="424"/>
      <c r="F61" s="40"/>
      <c r="G61" s="388"/>
      <c r="H61" s="389"/>
      <c r="I61" s="389"/>
      <c r="J61" s="390"/>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23"/>
      <c r="E62" s="424"/>
      <c r="F62" s="40"/>
      <c r="G62" s="388"/>
      <c r="H62" s="389"/>
      <c r="I62" s="389"/>
      <c r="J62" s="390"/>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23"/>
      <c r="E63" s="424"/>
      <c r="F63" s="40"/>
      <c r="G63" s="388"/>
      <c r="H63" s="389"/>
      <c r="I63" s="389"/>
      <c r="J63" s="390"/>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5" t="str">
        <f ca="1">D29</f>
        <v>Answer</v>
      </c>
      <c r="E65" s="425"/>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23"/>
      <c r="E66" s="424"/>
      <c r="F66" s="40"/>
      <c r="G66" s="388"/>
      <c r="H66" s="389"/>
      <c r="I66" s="389"/>
      <c r="J66" s="390"/>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23"/>
      <c r="E67" s="424"/>
      <c r="F67" s="40"/>
      <c r="G67" s="388"/>
      <c r="H67" s="389"/>
      <c r="I67" s="389"/>
      <c r="J67" s="390"/>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23"/>
      <c r="E68" s="424"/>
      <c r="F68" s="40"/>
      <c r="G68" s="388"/>
      <c r="H68" s="389"/>
      <c r="I68" s="389"/>
      <c r="J68" s="390"/>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23"/>
      <c r="E69" s="424"/>
      <c r="F69" s="40"/>
      <c r="G69" s="388"/>
      <c r="H69" s="389"/>
      <c r="I69" s="389"/>
      <c r="J69" s="390"/>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23"/>
      <c r="E70" s="424"/>
      <c r="F70" s="40"/>
      <c r="G70" s="388"/>
      <c r="H70" s="389"/>
      <c r="I70" s="389"/>
      <c r="J70" s="390"/>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23" t="s">
        <v>22</v>
      </c>
      <c r="E71" s="424"/>
      <c r="F71" s="40"/>
      <c r="G71" s="388"/>
      <c r="H71" s="389"/>
      <c r="I71" s="389"/>
      <c r="J71" s="390"/>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23"/>
      <c r="E72" s="424"/>
      <c r="F72" s="40"/>
      <c r="G72" s="388"/>
      <c r="H72" s="389"/>
      <c r="I72" s="389"/>
      <c r="J72" s="390"/>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23"/>
      <c r="E73" s="424"/>
      <c r="F73" s="40"/>
      <c r="G73" s="388"/>
      <c r="H73" s="389"/>
      <c r="I73" s="389"/>
      <c r="J73" s="390"/>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23"/>
      <c r="E74" s="424"/>
      <c r="F74" s="40"/>
      <c r="G74" s="388"/>
      <c r="H74" s="389"/>
      <c r="I74" s="389"/>
      <c r="J74" s="390"/>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23"/>
      <c r="E75" s="424"/>
      <c r="F75" s="40"/>
      <c r="G75" s="388"/>
      <c r="H75" s="389"/>
      <c r="I75" s="389"/>
      <c r="J75" s="390"/>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5" t="str">
        <f ca="1">D29</f>
        <v>Answer</v>
      </c>
      <c r="E77" s="425"/>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23"/>
      <c r="E78" s="424"/>
      <c r="F78" s="40"/>
      <c r="G78" s="388"/>
      <c r="H78" s="389"/>
      <c r="I78" s="389"/>
      <c r="J78" s="390"/>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23"/>
      <c r="E79" s="424"/>
      <c r="F79" s="40"/>
      <c r="G79" s="388"/>
      <c r="H79" s="389"/>
      <c r="I79" s="389"/>
      <c r="J79" s="390"/>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23"/>
      <c r="E80" s="424"/>
      <c r="F80" s="40"/>
      <c r="G80" s="388"/>
      <c r="H80" s="389"/>
      <c r="I80" s="389"/>
      <c r="J80" s="390"/>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23"/>
      <c r="E81" s="424"/>
      <c r="F81" s="40"/>
      <c r="G81" s="388"/>
      <c r="H81" s="389"/>
      <c r="I81" s="389"/>
      <c r="J81" s="390"/>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23"/>
      <c r="E82" s="424"/>
      <c r="F82" s="40"/>
      <c r="G82" s="388"/>
      <c r="H82" s="389"/>
      <c r="I82" s="389"/>
      <c r="J82" s="390"/>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23" t="s">
        <v>20353</v>
      </c>
      <c r="E83" s="424"/>
      <c r="F83" s="40"/>
      <c r="G83" s="388"/>
      <c r="H83" s="389"/>
      <c r="I83" s="389"/>
      <c r="J83" s="390"/>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23"/>
      <c r="E84" s="424"/>
      <c r="F84" s="40"/>
      <c r="G84" s="388"/>
      <c r="H84" s="389"/>
      <c r="I84" s="389"/>
      <c r="J84" s="390"/>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23"/>
      <c r="E85" s="424"/>
      <c r="F85" s="40"/>
      <c r="G85" s="388"/>
      <c r="H85" s="389"/>
      <c r="I85" s="389"/>
      <c r="J85" s="390"/>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23"/>
      <c r="E86" s="424"/>
      <c r="F86" s="40"/>
      <c r="G86" s="388"/>
      <c r="H86" s="389"/>
      <c r="I86" s="389"/>
      <c r="J86" s="390"/>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23"/>
      <c r="E87" s="424"/>
      <c r="F87" s="40"/>
      <c r="G87" s="388"/>
      <c r="H87" s="389"/>
      <c r="I87" s="389"/>
      <c r="J87" s="390"/>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5" t="str">
        <f ca="1">D29</f>
        <v>Answer</v>
      </c>
      <c r="E89" s="425"/>
      <c r="F89" s="14"/>
      <c r="G89" s="37" t="str">
        <f ca="1">G29</f>
        <v>Comments</v>
      </c>
      <c r="H89" s="437"/>
      <c r="I89" s="437"/>
      <c r="J89" s="437"/>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23"/>
      <c r="E90" s="424"/>
      <c r="F90" s="40"/>
      <c r="G90" s="388"/>
      <c r="H90" s="389"/>
      <c r="I90" s="389"/>
      <c r="J90" s="390"/>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23"/>
      <c r="E91" s="424"/>
      <c r="F91" s="40"/>
      <c r="G91" s="388"/>
      <c r="H91" s="389"/>
      <c r="I91" s="389"/>
      <c r="J91" s="390"/>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23"/>
      <c r="E92" s="424"/>
      <c r="F92" s="40"/>
      <c r="G92" s="388"/>
      <c r="H92" s="389"/>
      <c r="I92" s="389"/>
      <c r="J92" s="390"/>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23"/>
      <c r="E93" s="424"/>
      <c r="F93" s="40"/>
      <c r="G93" s="388"/>
      <c r="H93" s="389"/>
      <c r="I93" s="389"/>
      <c r="J93" s="390"/>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23"/>
      <c r="E94" s="424"/>
      <c r="F94" s="40"/>
      <c r="G94" s="388"/>
      <c r="H94" s="389"/>
      <c r="I94" s="389"/>
      <c r="J94" s="390"/>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23" t="s">
        <v>25</v>
      </c>
      <c r="E95" s="424"/>
      <c r="F95" s="40"/>
      <c r="G95" s="388"/>
      <c r="H95" s="389"/>
      <c r="I95" s="389"/>
      <c r="J95" s="390"/>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23"/>
      <c r="E96" s="424"/>
      <c r="F96" s="40"/>
      <c r="G96" s="388"/>
      <c r="H96" s="389"/>
      <c r="I96" s="389"/>
      <c r="J96" s="390"/>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23"/>
      <c r="E97" s="424"/>
      <c r="F97" s="40"/>
      <c r="G97" s="388"/>
      <c r="H97" s="389"/>
      <c r="I97" s="389"/>
      <c r="J97" s="390"/>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23"/>
      <c r="E98" s="424"/>
      <c r="F98" s="40"/>
      <c r="G98" s="388"/>
      <c r="H98" s="389"/>
      <c r="I98" s="389"/>
      <c r="J98" s="390"/>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23"/>
      <c r="E99" s="424"/>
      <c r="F99" s="40"/>
      <c r="G99" s="388"/>
      <c r="H99" s="389"/>
      <c r="I99" s="389"/>
      <c r="J99" s="390"/>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5" t="str">
        <f ca="1">D29</f>
        <v>Answer</v>
      </c>
      <c r="E101" s="425"/>
      <c r="F101" s="14"/>
      <c r="G101" s="37" t="str">
        <f ca="1">G29</f>
        <v>Comments</v>
      </c>
      <c r="H101" s="437" t="str">
        <f>IF(Q115="(*)","Click here to enter smelter names","")</f>
        <v/>
      </c>
      <c r="I101" s="437"/>
      <c r="J101" s="437"/>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23"/>
      <c r="E102" s="424"/>
      <c r="F102" s="41"/>
      <c r="G102" s="388"/>
      <c r="H102" s="389"/>
      <c r="I102" s="389"/>
      <c r="J102" s="390"/>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23"/>
      <c r="E103" s="424"/>
      <c r="F103" s="41"/>
      <c r="G103" s="388"/>
      <c r="H103" s="389"/>
      <c r="I103" s="389"/>
      <c r="J103" s="390"/>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23"/>
      <c r="E104" s="424"/>
      <c r="F104" s="41"/>
      <c r="G104" s="388"/>
      <c r="H104" s="389"/>
      <c r="I104" s="389"/>
      <c r="J104" s="390"/>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23"/>
      <c r="E105" s="424"/>
      <c r="F105" s="41"/>
      <c r="G105" s="388"/>
      <c r="H105" s="389"/>
      <c r="I105" s="389"/>
      <c r="J105" s="390"/>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23"/>
      <c r="E106" s="424"/>
      <c r="F106" s="41"/>
      <c r="G106" s="388"/>
      <c r="H106" s="389"/>
      <c r="I106" s="389"/>
      <c r="J106" s="390"/>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23" t="s">
        <v>25</v>
      </c>
      <c r="E107" s="424"/>
      <c r="F107" s="41"/>
      <c r="G107" s="388"/>
      <c r="H107" s="389"/>
      <c r="I107" s="389"/>
      <c r="J107" s="390"/>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23"/>
      <c r="E108" s="424"/>
      <c r="F108" s="41"/>
      <c r="G108" s="388"/>
      <c r="H108" s="389"/>
      <c r="I108" s="389"/>
      <c r="J108" s="390"/>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23"/>
      <c r="E109" s="424"/>
      <c r="F109" s="41"/>
      <c r="G109" s="388"/>
      <c r="H109" s="389"/>
      <c r="I109" s="389"/>
      <c r="J109" s="390"/>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23"/>
      <c r="E110" s="424"/>
      <c r="F110" s="41"/>
      <c r="G110" s="388"/>
      <c r="H110" s="389"/>
      <c r="I110" s="389"/>
      <c r="J110" s="390"/>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23"/>
      <c r="E111" s="424"/>
      <c r="F111" s="43"/>
      <c r="G111" s="388"/>
      <c r="H111" s="389"/>
      <c r="I111" s="389"/>
      <c r="J111" s="390"/>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38" t="str">
        <f ca="1">OFFSET(L!$C$1,MATCH("Declaration"&amp;ADDRESS(ROW(),COLUMN(),4),L!$A:$A,0)-1,SL,,)</f>
        <v>Answer the Following Questions at a Company Level</v>
      </c>
      <c r="C113" s="438"/>
      <c r="D113" s="438"/>
      <c r="E113" s="438"/>
      <c r="F113" s="438"/>
      <c r="G113" s="438"/>
      <c r="H113" s="438"/>
      <c r="I113" s="438"/>
      <c r="J113" s="438"/>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34" t="str">
        <f ca="1">D29</f>
        <v>Answer</v>
      </c>
      <c r="E114" s="434"/>
      <c r="F114" s="46"/>
      <c r="G114" s="434" t="str">
        <f ca="1">G29</f>
        <v>Comments</v>
      </c>
      <c r="H114" s="434" t="e">
        <f>HLOOKUP(SL,LT,$O114,0)</f>
        <v>#NAME?</v>
      </c>
      <c r="I114" s="434"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23" t="s">
        <v>25</v>
      </c>
      <c r="E115" s="424"/>
      <c r="F115" s="49"/>
      <c r="G115" s="388"/>
      <c r="H115" s="389"/>
      <c r="I115" s="389"/>
      <c r="J115" s="390"/>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39"/>
      <c r="H116" s="439"/>
      <c r="I116" s="439"/>
      <c r="J116" s="439"/>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23" t="s">
        <v>25</v>
      </c>
      <c r="E117" s="424"/>
      <c r="F117" s="49"/>
      <c r="G117" s="440"/>
      <c r="H117" s="441"/>
      <c r="I117" s="441"/>
      <c r="J117" s="442"/>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43"/>
      <c r="E119" s="443"/>
      <c r="F119" s="231"/>
      <c r="G119" s="444"/>
      <c r="H119" s="444"/>
      <c r="I119" s="444"/>
      <c r="J119" s="444"/>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23"/>
      <c r="E120" s="424"/>
      <c r="F120" s="8"/>
      <c r="G120" s="388"/>
      <c r="H120" s="389"/>
      <c r="I120" s="389"/>
      <c r="J120" s="390"/>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23"/>
      <c r="E121" s="424"/>
      <c r="F121" s="8"/>
      <c r="G121" s="388"/>
      <c r="H121" s="389"/>
      <c r="I121" s="389"/>
      <c r="J121" s="390"/>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23"/>
      <c r="E122" s="424"/>
      <c r="F122" s="8"/>
      <c r="G122" s="388"/>
      <c r="H122" s="389"/>
      <c r="I122" s="389"/>
      <c r="J122" s="390"/>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23"/>
      <c r="E123" s="424"/>
      <c r="F123" s="8"/>
      <c r="G123" s="388"/>
      <c r="H123" s="389"/>
      <c r="I123" s="389"/>
      <c r="J123" s="390"/>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23"/>
      <c r="E124" s="424"/>
      <c r="F124" s="8"/>
      <c r="G124" s="388"/>
      <c r="H124" s="389"/>
      <c r="I124" s="389"/>
      <c r="J124" s="390"/>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23" t="s">
        <v>25</v>
      </c>
      <c r="E125" s="424"/>
      <c r="F125" s="8"/>
      <c r="G125" s="388"/>
      <c r="H125" s="389"/>
      <c r="I125" s="389"/>
      <c r="J125" s="390"/>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23"/>
      <c r="E126" s="424"/>
      <c r="F126" s="8"/>
      <c r="G126" s="388"/>
      <c r="H126" s="389"/>
      <c r="I126" s="389"/>
      <c r="J126" s="390"/>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23"/>
      <c r="E127" s="424"/>
      <c r="F127" s="8"/>
      <c r="G127" s="388"/>
      <c r="H127" s="389"/>
      <c r="I127" s="389"/>
      <c r="J127" s="390"/>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23"/>
      <c r="E128" s="424"/>
      <c r="F128" s="8"/>
      <c r="G128" s="388"/>
      <c r="H128" s="389"/>
      <c r="I128" s="389"/>
      <c r="J128" s="390"/>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23"/>
      <c r="E129" s="424"/>
      <c r="F129" s="8"/>
      <c r="G129" s="388"/>
      <c r="H129" s="389"/>
      <c r="I129" s="389"/>
      <c r="J129" s="390"/>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23" t="s">
        <v>25</v>
      </c>
      <c r="E131" s="424"/>
      <c r="F131" s="49"/>
      <c r="G131" s="388"/>
      <c r="H131" s="389"/>
      <c r="I131" s="389"/>
      <c r="J131" s="390"/>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48" t="s">
        <v>33</v>
      </c>
      <c r="E133" s="449"/>
      <c r="F133" s="49"/>
      <c r="G133" s="388" t="s">
        <v>20354</v>
      </c>
      <c r="H133" s="389"/>
      <c r="I133" s="389"/>
      <c r="J133" s="390"/>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39"/>
      <c r="H134" s="439"/>
      <c r="I134" s="439"/>
      <c r="J134" s="439"/>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23" t="s">
        <v>25</v>
      </c>
      <c r="E135" s="424"/>
      <c r="F135" s="49"/>
      <c r="G135" s="388"/>
      <c r="H135" s="389"/>
      <c r="I135" s="389"/>
      <c r="J135" s="390"/>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50"/>
      <c r="H136" s="450"/>
      <c r="I136" s="450"/>
      <c r="J136" s="450"/>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23" t="s">
        <v>25</v>
      </c>
      <c r="E137" s="424"/>
      <c r="F137" s="49"/>
      <c r="G137" s="388"/>
      <c r="H137" s="389"/>
      <c r="I137" s="389"/>
      <c r="J137" s="390"/>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45" t="str">
        <f>IF(OR($D$8="",$I$3=""),"","Click here to check required fields completion")</f>
        <v/>
      </c>
      <c r="C138" s="445"/>
      <c r="D138" s="445"/>
      <c r="E138" s="445"/>
      <c r="F138" s="445"/>
      <c r="G138" s="445"/>
      <c r="H138" s="445"/>
      <c r="I138" s="445"/>
      <c r="J138" s="445"/>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46" t="str">
        <f ca="1">OFFSET(L!$C$1,MATCH("General"&amp;"Cpy",L!$A:$A,0)-1,SL,,)</f>
        <v>© 2026 Responsible Minerals Initiative. All rights reserved.</v>
      </c>
      <c r="B139" s="447"/>
      <c r="C139" s="447"/>
      <c r="D139" s="447"/>
      <c r="E139" s="447"/>
      <c r="F139" s="447"/>
      <c r="G139" s="447"/>
      <c r="H139" s="447"/>
      <c r="I139" s="447"/>
      <c r="J139" s="447"/>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s>
  <pageMargins left="0.70866141732283505" right="0.70866141732283505" top="0.74803149606299202" bottom="0.74803149606299202" header="0.31496062992126" footer="0.31496062992126"/>
  <pageSetup scale="41" fitToHeight="0" orientation="portrait" r:id="rId1"/>
  <headerFooter>
    <oddHeader>&amp;R&amp;"Calibri"&amp;14&amp;KFF0000 L2: Internal use only&amp;1#_x000D_</oddHeader>
  </headerFooter>
  <rowBreaks count="2" manualBreakCount="2">
    <brk id="58" max="11" man="1"/>
    <brk id="60"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76.5">
      <c r="A5" s="196"/>
      <c r="B5" s="302" t="s">
        <v>18109</v>
      </c>
      <c r="C5" s="151" t="s">
        <v>236</v>
      </c>
      <c r="D5" s="148"/>
      <c r="E5" s="148" t="str">
        <f ca="1">IF(ISERROR($V5),"",OFFSET('Smelter Look-up'!$D$4,$V5-4,0)&amp;"")</f>
        <v>FINLAND</v>
      </c>
      <c r="F5" s="148" t="str">
        <f ca="1">IF(ISERROR($V5),"",OFFSET('Smelter Look-up'!$E$4,$V5-4,0))</f>
        <v>CID004008</v>
      </c>
      <c r="G5" s="148" t="str">
        <f ca="1">IF(C5=$X$4,"Enter smelter details",IF(ISERROR($V5),"",OFFSET('Smelter Look-up'!$F$4,$V5-4,0)))</f>
        <v>RMI</v>
      </c>
      <c r="H5" s="204">
        <f ca="1">IF(ISERROR($V5),"",OFFSET('Smelter Look-up'!$G$4,$V5-4,0))</f>
        <v>0</v>
      </c>
      <c r="I5" s="205" t="str">
        <f ca="1">IF(ISERROR($V5),"",OFFSET('Smelter Look-up'!$H$4,$V5-4,0))</f>
        <v>Harjavalta</v>
      </c>
      <c r="J5" s="205" t="str">
        <f ca="1">IF(ISERROR($V5),"",OFFSET('Smelter Look-up'!$I$4,$V5-4,0))</f>
        <v>Satakunta</v>
      </c>
      <c r="K5" s="149"/>
      <c r="L5" s="149"/>
      <c r="M5" s="149"/>
      <c r="N5" s="149"/>
      <c r="O5" s="149"/>
      <c r="P5" s="207"/>
      <c r="Q5" s="150"/>
      <c r="R5" s="148" t="str">
        <f ca="1">IF(ISERROR($V5),"",OFFSET('Smelter Look-up'!$C$4,$V5-4,0)&amp;"")</f>
        <v>NORILSK NICKEL HARJAVALTA OY</v>
      </c>
      <c r="S5" s="154" t="str">
        <f t="shared" ref="S5:S12" ca="1" si="0">IF(B5="","",IF(ISERROR(MATCH($E5,CL,0)),"Unknown",INDIRECT("'C'!$A$"&amp;MATCH($E5,CL,0)+1)))</f>
        <v>FI</v>
      </c>
      <c r="T5" s="154" t="str">
        <f ca="1">IF(B5="","",IF(ISERROR(MATCH($J5,SorP!$B$1:$B$6261,0)),"",INDIRECT("'SorP'!$A$"&amp;MATCH($S5&amp;$J5,SorP!C:C,0))))</f>
        <v>FI-17</v>
      </c>
      <c r="U5" s="167"/>
      <c r="V5" s="168">
        <f>IF(C5="",NA(),MATCH($B5&amp;$C5,'Smelter Look-up'!$J:$J,0))</f>
        <v>566</v>
      </c>
      <c r="X5" s="169">
        <f t="shared" ref="X5:X12" ca="1" si="1">IF(AND(C5="Smelter not listed",OR(LEN(D5)=0,LEN(E5)=0)),1,0)</f>
        <v>0</v>
      </c>
      <c r="AB5" s="312" t="str">
        <f t="shared" ref="AB5:AB12" si="2">IF(C5="","",B5)</f>
        <v>Nickel</v>
      </c>
      <c r="AC5" s="169" t="str">
        <f>B5</f>
        <v>Nickel</v>
      </c>
      <c r="AD5" s="169" t="str">
        <f>IF(C5="Smelter not listed",D5,C5)</f>
        <v>NORILSK NICKEL HARJAVALTA OY</v>
      </c>
    </row>
    <row r="6" spans="1:34" s="169" customFormat="1" ht="102">
      <c r="A6" s="196"/>
      <c r="B6" s="302" t="s">
        <v>18109</v>
      </c>
      <c r="C6" s="151" t="s">
        <v>11807</v>
      </c>
      <c r="D6" s="148"/>
      <c r="E6" s="148" t="str">
        <f ca="1">IF(ISERROR($V6),"",OFFSET('Smelter Look-up'!$D$4,$V6-4,0)&amp;"")</f>
        <v>JAPAN</v>
      </c>
      <c r="F6" s="148" t="str">
        <f ca="1">IF(ISERROR($V6),"",OFFSET('Smelter Look-up'!$E$4,$V6-4,0))</f>
        <v>CID004055</v>
      </c>
      <c r="G6" s="148" t="str">
        <f ca="1">IF(C6=$X$4,"Enter smelter details",IF(ISERROR($V6),"",OFFSET('Smelter Look-up'!$F$4,$V6-4,0)))</f>
        <v>RMI</v>
      </c>
      <c r="H6" s="204">
        <f ca="1">IF(ISERROR($V6),"",OFFSET('Smelter Look-up'!$G$4,$V6-4,0))</f>
        <v>0</v>
      </c>
      <c r="I6" s="205" t="str">
        <f ca="1">IF(ISERROR($V6),"",OFFSET('Smelter Look-up'!$H$4,$V6-4,0))</f>
        <v>Niihama</v>
      </c>
      <c r="J6" s="205" t="str">
        <f ca="1">IF(ISERROR($V6),"",OFFSET('Smelter Look-up'!$I$4,$V6-4,0))</f>
        <v>Ehime</v>
      </c>
      <c r="K6" s="149"/>
      <c r="L6" s="149"/>
      <c r="M6" s="149"/>
      <c r="N6" s="149"/>
      <c r="O6" s="149"/>
      <c r="P6" s="207"/>
      <c r="Q6" s="150"/>
      <c r="R6" s="148" t="str">
        <f ca="1">IF(ISERROR($V6),"",OFFSET('Smelter Look-up'!$C$4,$V6-4,0)&amp;"")</f>
        <v>Niihama Nickel Refinery, Sumitomo Metal Mining</v>
      </c>
      <c r="S6" s="154" t="str">
        <f t="shared" ca="1" si="0"/>
        <v>JP</v>
      </c>
      <c r="T6" s="154" t="str">
        <f ca="1">IF(B6="","",IF(ISERROR(MATCH($J6,SorP!$B$1:$B$6261,0)),"",INDIRECT("'SorP'!$A$"&amp;MATCH($S6&amp;$J6,SorP!C:C,0))))</f>
        <v>JP-38</v>
      </c>
      <c r="U6" s="167"/>
      <c r="V6" s="168">
        <f>IF(C6="",NA(),MATCH($B6&amp;$C6,'Smelter Look-up'!$J:$J,0))</f>
        <v>564</v>
      </c>
      <c r="X6" s="169">
        <f t="shared" ca="1" si="1"/>
        <v>0</v>
      </c>
      <c r="AB6" s="312" t="str">
        <f t="shared" si="2"/>
        <v>Nickel</v>
      </c>
      <c r="AC6" s="169" t="str">
        <f t="shared" ref="AC6:AC69" si="3">B6</f>
        <v>Nickel</v>
      </c>
      <c r="AD6" s="169" t="str">
        <f t="shared" ref="AD6:AD69" si="4">IF(C6="Smelter not listed",D6,C6)</f>
        <v>Niihama Nickel Refinery, Sumitomo Metal Mining</v>
      </c>
    </row>
    <row r="7" spans="1:34" s="169" customFormat="1" ht="25.5">
      <c r="A7" s="196"/>
      <c r="B7" s="302" t="s">
        <v>18109</v>
      </c>
      <c r="C7" s="151" t="s">
        <v>296</v>
      </c>
      <c r="D7" s="148" t="s">
        <v>20355</v>
      </c>
      <c r="E7" s="148" t="s">
        <v>95</v>
      </c>
      <c r="F7" s="148">
        <f ca="1">IF(ISERROR($V7),"",OFFSET('Smelter Look-up'!$E$4,$V7-4,0))</f>
        <v>0</v>
      </c>
      <c r="G7" s="148"/>
      <c r="H7" s="204">
        <f ca="1">IF(ISERROR($V7),"",OFFSET('Smelter Look-up'!$G$4,$V7-4,0))</f>
        <v>0</v>
      </c>
      <c r="I7" s="205">
        <f ca="1">IF(ISERROR($V7),"",OFFSET('Smelter Look-up'!$H$4,$V7-4,0))</f>
        <v>0</v>
      </c>
      <c r="J7" s="205">
        <f ca="1">IF(ISERROR($V7),"",OFFSET('Smelter Look-up'!$I$4,$V7-4,0))</f>
        <v>0</v>
      </c>
      <c r="K7" s="149"/>
      <c r="L7" s="149"/>
      <c r="M7" s="149"/>
      <c r="N7" s="149"/>
      <c r="O7" s="149"/>
      <c r="P7" s="207"/>
      <c r="Q7" s="150"/>
      <c r="R7" s="148" t="str">
        <f ca="1">IF(ISERROR($V7),"",OFFSET('Smelter Look-up'!$C$4,$V7-4,0)&amp;"")</f>
        <v/>
      </c>
      <c r="S7" s="154" t="str">
        <f t="shared" ca="1" si="0"/>
        <v>CA</v>
      </c>
      <c r="T7" s="154" t="str">
        <f ca="1">IF(B7="","",IF(ISERROR(MATCH($J7,SorP!$B$1:$B$6261,0)),"",INDIRECT("'SorP'!$A$"&amp;MATCH($S7&amp;$J7,SorP!C:C,0))))</f>
        <v/>
      </c>
      <c r="U7" s="167"/>
      <c r="V7" s="168">
        <f>IF(C7="",NA(),MATCH($B7&amp;$C7,'Smelter Look-up'!$J:$J,0))</f>
        <v>594</v>
      </c>
      <c r="X7" s="169">
        <f t="shared" si="1"/>
        <v>0</v>
      </c>
      <c r="AB7" s="312" t="str">
        <f t="shared" si="2"/>
        <v>Nickel</v>
      </c>
      <c r="AC7" s="169" t="str">
        <f t="shared" si="3"/>
        <v>Nickel</v>
      </c>
      <c r="AD7" s="169" t="str">
        <f t="shared" si="4"/>
        <v>Sherritt International Corporation</v>
      </c>
    </row>
    <row r="8" spans="1:34" s="169" customFormat="1" ht="20.25">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20.25">
      <c r="A9" s="196"/>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20.25">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25">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25">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25">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25">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25">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25">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25">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25">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25">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
      </c>
      <c r="C2" s="110" t="str">
        <f>IF(F112=1,"Click here to return to Product List","")</f>
        <v/>
      </c>
      <c r="D2" s="132">
        <f ca="1">IF(H125=0,"0",H125)</f>
        <v>7</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MORAVIA STEEL a.s.</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f>Declaration!D19</f>
        <v>0</v>
      </c>
      <c r="C9" s="135" t="str">
        <f t="shared" ca="1" si="0"/>
        <v xml:space="preserve">Provide contact name in Declaration tab cell D19 </v>
      </c>
      <c r="D9" s="315" t="str">
        <f>IF(H9=1,"Click here to enter Contact Name","")</f>
        <v>Click here to enter Contact Name</v>
      </c>
      <c r="E9" s="16" t="s">
        <v>15</v>
      </c>
      <c r="F9" s="82">
        <v>1</v>
      </c>
      <c r="G9" s="61">
        <f t="shared" si="1"/>
        <v>1</v>
      </c>
      <c r="H9" s="62">
        <f t="shared" si="2"/>
        <v>1</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f>Declaration!D20</f>
        <v>0</v>
      </c>
      <c r="C10" s="135" t="str">
        <f t="shared" ca="1" si="0"/>
        <v>Provide a valid email for contact in Declaration tab cell D20</v>
      </c>
      <c r="D10" s="314" t="str">
        <f>IF(H10=1,"Click here to enter Email-Contact","")</f>
        <v>Click here to enter Email-Contact</v>
      </c>
      <c r="E10" s="16" t="s">
        <v>15</v>
      </c>
      <c r="F10" s="82">
        <v>1</v>
      </c>
      <c r="G10" s="61">
        <f>IF(ISNUMBER(SEARCH("@",B10)),0,1)</f>
        <v>1</v>
      </c>
      <c r="H10" s="62">
        <f t="shared" si="2"/>
        <v>1</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f>Declaration!D21</f>
        <v>0</v>
      </c>
      <c r="C11" s="135" t="str">
        <f t="shared" ca="1" si="0"/>
        <v>Provide a phone number for contact in Declaration tab cell D21</v>
      </c>
      <c r="D11" s="314" t="str">
        <f>IF(H11=1,"Click here to enter Phone-Contact","")</f>
        <v>Click here to enter Phone-Contact</v>
      </c>
      <c r="E11" s="16" t="s">
        <v>15</v>
      </c>
      <c r="F11" s="82">
        <v>1</v>
      </c>
      <c r="G11" s="61">
        <f t="shared" si="1"/>
        <v>1</v>
      </c>
      <c r="H11" s="62">
        <f t="shared" si="2"/>
        <v>1</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f>Declaration!D22</f>
        <v>0</v>
      </c>
      <c r="C12" s="135" t="str">
        <f t="shared" ref="C12:C72" ca="1" si="3">IF(H12=1,J12,I12)</f>
        <v>Provide authorized company representative contact name in Declaration tab cell D22</v>
      </c>
      <c r="D12" s="314" t="str">
        <f>IF(H12=1,"Click here to enter an Authorized Company Representative's name","")</f>
        <v>Click here to enter an Authorized Company Representative's name</v>
      </c>
      <c r="E12" s="16" t="s">
        <v>15</v>
      </c>
      <c r="F12" s="82">
        <v>1</v>
      </c>
      <c r="G12" s="61">
        <f t="shared" ref="G12:G17" si="4">IF(B12=0,1,0)</f>
        <v>1</v>
      </c>
      <c r="H12" s="62">
        <f t="shared" si="2"/>
        <v>1</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f>Declaration!D24</f>
        <v>0</v>
      </c>
      <c r="C13" s="78" t="str">
        <f t="shared" ca="1" si="3"/>
        <v>Provide an email for authorized company representative on Declaration tab cell D24</v>
      </c>
      <c r="D13" s="314" t="str">
        <f>IF(H13=1,"Click here to enter Representative's email","")</f>
        <v>Click here to enter Representative's email</v>
      </c>
      <c r="E13" s="16" t="s">
        <v>18373</v>
      </c>
      <c r="F13" s="82">
        <v>1</v>
      </c>
      <c r="G13" s="61">
        <f>IF(ISNUMBER(SEARCH("@",B13)),0,1)</f>
        <v>1</v>
      </c>
      <c r="H13" s="62">
        <f t="shared" si="2"/>
        <v>1</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0</v>
      </c>
      <c r="C15" s="78" t="str">
        <f t="shared" ca="1" si="3"/>
        <v>Provide date the form was completed on Declaration tab cell D26</v>
      </c>
      <c r="D15" s="314" t="str">
        <f>IF(H15=1,"Click here to enter Date of Completion","")</f>
        <v>Click here to enter Date of Completion</v>
      </c>
      <c r="E15" s="16" t="s">
        <v>15</v>
      </c>
      <c r="F15" s="82">
        <v>1</v>
      </c>
      <c r="G15" s="61">
        <f t="shared" si="4"/>
        <v>1</v>
      </c>
      <c r="H15" s="62">
        <f t="shared" si="2"/>
        <v>1</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No</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f>Declaration!D43</f>
        <v>0</v>
      </c>
      <c r="C29" s="135" t="str">
        <f t="shared" ca="1" si="9"/>
        <v>Complete</v>
      </c>
      <c r="D29" s="314" t="str">
        <f t="shared" ref="D29:D33" si="10">IF(H29=1,"Click here to answer question 2 for specified mineral","")</f>
        <v/>
      </c>
      <c r="E29" s="16" t="s">
        <v>15</v>
      </c>
      <c r="F29" s="83">
        <f t="shared" ref="F29:F33" si="11">IF(OR(A18="",B18="No",B18="Unknown",B18="Not declaring"),0,1)</f>
        <v>0</v>
      </c>
      <c r="G29" s="61">
        <f t="shared" ref="G29:G33" si="12">IF(B29=0,1,0)</f>
        <v>1</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f>Declaration!D55</f>
        <v>0</v>
      </c>
      <c r="C40" s="135" t="str">
        <f t="shared" ca="1" si="3"/>
        <v>Complete</v>
      </c>
      <c r="D40" s="316" t="str">
        <f t="shared" ref="D40:D44" si="16">IF(H40=1,"Click here to answer question 3 for Specified mineral","")</f>
        <v/>
      </c>
      <c r="E40" s="16" t="s">
        <v>15</v>
      </c>
      <c r="F40" s="83">
        <f t="shared" ref="F40:F44" si="17">IF(OR(A18="",B18="No",B18="Unknown",B18="Not declaring",B29="No",B29="Unknown"),0,1)</f>
        <v>0</v>
      </c>
      <c r="G40" s="61">
        <f t="shared" ref="G40:G44" si="18">IF(B40=0,1,0)</f>
        <v>1</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f>Declaration!D67</f>
        <v>0</v>
      </c>
      <c r="C51" s="135" t="str">
        <f t="shared" ref="C51:C59" ca="1" si="20">IF(H51=1,J51,I51)</f>
        <v>Complete</v>
      </c>
      <c r="D51" s="316" t="str">
        <f t="shared" ref="D51:D55" si="21">IF(H51=1,"Click here to answer question 4 for specified mineral","")</f>
        <v/>
      </c>
      <c r="E51" s="16"/>
      <c r="F51" s="83">
        <f t="shared" ref="F51:F55" si="22">F40</f>
        <v>0</v>
      </c>
      <c r="G51" s="61">
        <f t="shared" ref="G51:G55" si="23">IF(B51=0,1,0)</f>
        <v>1</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f>Declaration!D79</f>
        <v>0</v>
      </c>
      <c r="C62" s="135" t="str">
        <f t="shared" ca="1" si="3"/>
        <v>Complete</v>
      </c>
      <c r="D62" s="317" t="str">
        <f t="shared" ref="D62:D66" si="25">IF(H62=1,"Click here to answer question 5 for specified mineral","")</f>
        <v/>
      </c>
      <c r="E62" s="16" t="s">
        <v>18</v>
      </c>
      <c r="F62" s="83">
        <f t="shared" ref="F62:F66" si="26">F51</f>
        <v>0</v>
      </c>
      <c r="G62" s="61">
        <f t="shared" ref="G62:G66" si="27">IF(B62=0,1,0)</f>
        <v>1</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f>Declaration!D91</f>
        <v>0</v>
      </c>
      <c r="C73" s="135" t="str">
        <f t="shared" ref="C73:C81" ca="1" si="31">IF(H73=1,J73,I73)</f>
        <v>Complete</v>
      </c>
      <c r="D73" s="317" t="str">
        <f t="shared" ref="D73:D77" si="32">IF(H73=1,"Click here to answer question 6 for specified mineral","")</f>
        <v/>
      </c>
      <c r="E73" s="16" t="s">
        <v>13</v>
      </c>
      <c r="F73" s="83">
        <f t="shared" ref="F73:F77" si="33">F62</f>
        <v>0</v>
      </c>
      <c r="G73" s="61">
        <f t="shared" ref="G73:G77" si="34">IF(B73=0,1,0)</f>
        <v>1</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f>Declaration!D103</f>
        <v>0</v>
      </c>
      <c r="C84" s="135" t="str">
        <f t="shared" ca="1" si="36"/>
        <v>Complete</v>
      </c>
      <c r="D84" s="317" t="str">
        <f t="shared" ref="D84:D88" si="39">IF(H84=1,"Click here to answer question 7 for specified mineral","")</f>
        <v/>
      </c>
      <c r="E84" s="16" t="s">
        <v>15</v>
      </c>
      <c r="F84" s="83">
        <f t="shared" ref="F84:F88" si="40">F73</f>
        <v>0</v>
      </c>
      <c r="G84" s="61">
        <f t="shared" ref="G84:G88" si="41">IF(B84=0,1,0)</f>
        <v>1</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f>Declaration!G117</f>
        <v>0</v>
      </c>
      <c r="C96" s="78" t="str">
        <f ca="1">IF(H96=1,J96,I96)</f>
        <v>如果您对问题 B 回答“是”，则在“申报”工作表的 G117 单元格中输入 URL。URL 的格式应为 "www.companyname.com"</v>
      </c>
      <c r="D96" s="320" t="str">
        <f>IF(H96=1,"Click here to answer question (C)","")</f>
        <v>Click here to answer question (C)</v>
      </c>
      <c r="E96" s="16" t="s">
        <v>15</v>
      </c>
      <c r="F96" s="83">
        <f>IF(AND(F95=1,B95="Yes"),1,0)</f>
        <v>1</v>
      </c>
      <c r="G96" s="61">
        <f>IF(LEN(B96)&gt;1,0,1)</f>
        <v>1</v>
      </c>
      <c r="H96" s="62">
        <f>F96*G96</f>
        <v>1</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f>Declaration!D120</f>
        <v>0</v>
      </c>
      <c r="C98" s="135" t="str">
        <f t="shared" ref="C98:C112" ca="1" si="44">IF(H98=1,J98,I98)</f>
        <v>Complete</v>
      </c>
      <c r="D98" s="319" t="str">
        <f>IF(H98=1,"Click here to answer question (C)","")</f>
        <v/>
      </c>
      <c r="E98" s="16"/>
      <c r="F98" s="83">
        <f>F39</f>
        <v>0</v>
      </c>
      <c r="G98" s="61">
        <f t="shared" si="14"/>
        <v>1</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f>Declaration!D121</f>
        <v>0</v>
      </c>
      <c r="C99" s="135" t="str">
        <f t="shared" ca="1" si="44"/>
        <v>Complete</v>
      </c>
      <c r="D99" s="319" t="str">
        <f>IF(H99=1,"Click here to answer question (C)","")</f>
        <v/>
      </c>
      <c r="E99" s="16"/>
      <c r="F99" s="83">
        <f t="shared" ref="F99:F103" si="45">F40</f>
        <v>0</v>
      </c>
      <c r="G99" s="61">
        <f t="shared" si="14"/>
        <v>1</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Using Other Format (Describe)</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0</v>
      </c>
      <c r="G114" s="61">
        <f>IF(AND(COUNTIF(SmelterIdetifiedForMetal,A114)&gt;0,COUNTIF('Smelter List'!AB$5:AB$2504,A114)&gt;0),0,1)</f>
        <v>1</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0</v>
      </c>
      <c r="G115" s="61">
        <f>IF(AND(COUNTIF(SmelterIdetifiedForMetal,A115)&gt;0,COUNTIF('Smelter List'!AB$5:AB$2504,A115)&gt;0),0,1)</f>
        <v>1</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7</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Declaration!Názvy_tisku</vt:lpstr>
      <vt:lpstr>'Product List'!Názvy_tisku</vt:lpstr>
      <vt:lpstr>'Smelter List'!Názvy_tisku</vt:lpstr>
      <vt:lpstr>Declaration!Oblast_tisku</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Cienciala Eduard /MOs</cp:lastModifiedBy>
  <cp:revision/>
  <dcterms:created xsi:type="dcterms:W3CDTF">2010-06-21T21:00:23Z</dcterms:created>
  <dcterms:modified xsi:type="dcterms:W3CDTF">2026-08-05T11:08:23Z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